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1B13EB65-EDE6-49F2-8A68-F713D96D56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1" i="1" l="1"/>
  <c r="G478" i="1"/>
  <c r="F539" i="1"/>
  <c r="E539" i="1"/>
  <c r="G400" i="1"/>
  <c r="M160" i="1"/>
  <c r="D541" i="1"/>
  <c r="E540" i="1"/>
  <c r="G347" i="1"/>
  <c r="E542" i="1"/>
  <c r="D542" i="1" s="1"/>
  <c r="E510" i="1"/>
  <c r="M512" i="1" s="1"/>
  <c r="G498" i="1"/>
  <c r="G466" i="1"/>
  <c r="M457" i="1"/>
  <c r="G449" i="1"/>
  <c r="M443" i="1"/>
  <c r="G435" i="1"/>
  <c r="M270" i="1"/>
  <c r="G53" i="1" l="1"/>
  <c r="F141" i="1"/>
  <c r="E74" i="1"/>
  <c r="F64" i="1"/>
  <c r="E46" i="1"/>
  <c r="E51" i="1"/>
  <c r="F53" i="1"/>
  <c r="E154" i="1" l="1"/>
  <c r="C154" i="1"/>
  <c r="F91" i="1"/>
  <c r="F139" i="1" s="1"/>
  <c r="F242" i="1" l="1"/>
  <c r="G538" i="1" s="1"/>
  <c r="D37" i="1" l="1"/>
  <c r="C532" i="1" s="1"/>
  <c r="F540" i="1"/>
  <c r="D540" i="1" s="1"/>
  <c r="G283" i="1"/>
  <c r="F307" i="1"/>
  <c r="F110" i="1"/>
  <c r="E538" i="1" l="1"/>
  <c r="D538" i="1" s="1"/>
  <c r="F329" i="1"/>
  <c r="M299" i="1"/>
  <c r="G78" i="1"/>
  <c r="F537" i="1" s="1"/>
  <c r="F78" i="1"/>
  <c r="E76" i="1"/>
  <c r="E75" i="1"/>
  <c r="F547" i="1" l="1"/>
  <c r="E78" i="1"/>
  <c r="E80" i="1" s="1"/>
  <c r="H153" i="1"/>
  <c r="G420" i="1"/>
  <c r="G416" i="1"/>
  <c r="G389" i="1"/>
  <c r="G380" i="1"/>
  <c r="F372" i="1"/>
  <c r="G355" i="1" s="1"/>
  <c r="G339" i="1"/>
  <c r="G335" i="1"/>
  <c r="G290" i="1"/>
  <c r="G287" i="1"/>
  <c r="F258" i="1"/>
  <c r="F230" i="1"/>
  <c r="G537" i="1" s="1"/>
  <c r="F216" i="1"/>
  <c r="G188" i="1"/>
  <c r="G176" i="1"/>
  <c r="F128" i="1"/>
  <c r="G116" i="1" s="1"/>
  <c r="E50" i="1"/>
  <c r="E49" i="1"/>
  <c r="E48" i="1"/>
  <c r="E47" i="1"/>
  <c r="G539" i="1" l="1"/>
  <c r="G547" i="1" s="1"/>
  <c r="M247" i="1"/>
  <c r="E537" i="1"/>
  <c r="F138" i="1"/>
  <c r="E53" i="1"/>
  <c r="M208" i="1"/>
  <c r="F140" i="1"/>
  <c r="G299" i="1"/>
  <c r="G247" i="1"/>
  <c r="G208" i="1"/>
  <c r="G37" i="1"/>
  <c r="E532" i="1" s="1"/>
  <c r="H152" i="1"/>
  <c r="D539" i="1" l="1"/>
  <c r="M44" i="1"/>
  <c r="O44" i="1" s="1"/>
  <c r="E547" i="1"/>
  <c r="D537" i="1"/>
  <c r="G532" i="1"/>
  <c r="G136" i="1"/>
  <c r="F143" i="1"/>
  <c r="H37" i="1"/>
  <c r="D547" i="1" l="1"/>
</calcChain>
</file>

<file path=xl/sharedStrings.xml><?xml version="1.0" encoding="utf-8"?>
<sst xmlns="http://schemas.openxmlformats.org/spreadsheetml/2006/main" count="445" uniqueCount="224">
  <si>
    <t>Sprawozdanie z działalności Miejskiego Ośrodka Pomocy Społecznej</t>
  </si>
  <si>
    <t>Zatrudnienie pracowników</t>
  </si>
  <si>
    <t>1.</t>
  </si>
  <si>
    <t>2.</t>
  </si>
  <si>
    <t>3.</t>
  </si>
  <si>
    <t>4.</t>
  </si>
  <si>
    <t>5.</t>
  </si>
  <si>
    <t>Dyrektor</t>
  </si>
  <si>
    <t>1 etat</t>
  </si>
  <si>
    <t>Główny Księgowy</t>
  </si>
  <si>
    <t>Referent</t>
  </si>
  <si>
    <t>0,50 etatu</t>
  </si>
  <si>
    <t xml:space="preserve">Na plan </t>
  </si>
  <si>
    <t>wykonano</t>
  </si>
  <si>
    <t xml:space="preserve">Wynagrodzenia + pochodne w/w pracowników z wyłączeniem opiekunek, pracowników </t>
  </si>
  <si>
    <t>świadczeń</t>
  </si>
  <si>
    <t>-</t>
  </si>
  <si>
    <t>wynagrodzenia</t>
  </si>
  <si>
    <t>ogółem</t>
  </si>
  <si>
    <t>zadania</t>
  </si>
  <si>
    <t>własne</t>
  </si>
  <si>
    <t>zadania dot.</t>
  </si>
  <si>
    <t>przez wojewodę</t>
  </si>
  <si>
    <t>"13"</t>
  </si>
  <si>
    <t>składki ZUS</t>
  </si>
  <si>
    <t>Fundusz Pracy</t>
  </si>
  <si>
    <t>umowy zlecenia</t>
  </si>
  <si>
    <t xml:space="preserve"> </t>
  </si>
  <si>
    <t>razem</t>
  </si>
  <si>
    <t>ryczałty i delegacje</t>
  </si>
  <si>
    <t>f. socjalny</t>
  </si>
  <si>
    <t>ekwiwalent za odzież</t>
  </si>
  <si>
    <t>badania lekarskie</t>
  </si>
  <si>
    <t>Wydatki na utrzymanie opiekunek.</t>
  </si>
  <si>
    <t>OŚRODEK POMOCY SPOŁECZNEJ</t>
  </si>
  <si>
    <t>USŁUGI OPIEKUŃCZE I SPECJALISTYCZNE USŁUGI OPIEKUŃCZE</t>
  </si>
  <si>
    <t>Na plan</t>
  </si>
  <si>
    <t>tj.</t>
  </si>
  <si>
    <t>Wynagrodzenie + pochodne</t>
  </si>
  <si>
    <t>Pieniądze te są dochodem gminy.</t>
  </si>
  <si>
    <t xml:space="preserve">Realny koszt utrzymania opiekunek domowych wyniósł: płace + utrzymanie + zatrudnienie </t>
  </si>
  <si>
    <t xml:space="preserve">opiekunki na umowę zlecenia - odpłatność od chorych </t>
  </si>
  <si>
    <t>=</t>
  </si>
  <si>
    <t>płace</t>
  </si>
  <si>
    <t>utrzymanie</t>
  </si>
  <si>
    <t>zatrudnienie opiekunki na umowę zlec.</t>
  </si>
  <si>
    <t xml:space="preserve">odpłatność </t>
  </si>
  <si>
    <t>+</t>
  </si>
  <si>
    <t xml:space="preserve">Udzielono </t>
  </si>
  <si>
    <t>świadczeń.</t>
  </si>
  <si>
    <t>ekwiwalent za używaną odzież</t>
  </si>
  <si>
    <t>zakupy</t>
  </si>
  <si>
    <t>zakup wody i energii</t>
  </si>
  <si>
    <t>zakup usług remontowych</t>
  </si>
  <si>
    <t>zakup usług zdrowotnych</t>
  </si>
  <si>
    <t>zakup usług pozostałych</t>
  </si>
  <si>
    <t>opłaty telefoniczne</t>
  </si>
  <si>
    <t>delegacje, ryczałty</t>
  </si>
  <si>
    <t>ubezpieczenie ośrodka</t>
  </si>
  <si>
    <t>fundusz socjalny</t>
  </si>
  <si>
    <t>podatek od wynajmowanych pomieszczeń</t>
  </si>
  <si>
    <t>opłata za trwały zarząd</t>
  </si>
  <si>
    <t>szkolenia pracowników</t>
  </si>
  <si>
    <t>WSPIERANIE RODZINY</t>
  </si>
  <si>
    <t>KOSZTY DZIAŁALNOŚCI</t>
  </si>
  <si>
    <t>ubezpieczenia zdrowotne i społeczne, pozostała działalność)</t>
  </si>
  <si>
    <t>DOMY POMOCY SPOŁECZNEJ</t>
  </si>
  <si>
    <t>RODZINY ZASTĘPCZE</t>
  </si>
  <si>
    <t>zad. własne</t>
  </si>
  <si>
    <t xml:space="preserve">Wydatki dotyczą opłat za pobyt dzieci w rodzinach zastępczych i placówkach opiekuńczo - </t>
  </si>
  <si>
    <t>zad. zlecone</t>
  </si>
  <si>
    <t>Pozostałe wydatki</t>
  </si>
  <si>
    <t xml:space="preserve">ŚWIADCZENIA RODZINNE, ŚWIADCZENIA Z FUNDUSZU ALIMENTACYJNEGO </t>
  </si>
  <si>
    <t>ORAZ SKŁADKI NA UBEZPIECZENIA EMERYTALNE I RENTOWE Z UBEZPIECZENIA SPOŁECZNEGO</t>
  </si>
  <si>
    <t>Świadczenia rodzinne</t>
  </si>
  <si>
    <t>Fundusz alimentacyjny</t>
  </si>
  <si>
    <t>Zasiłek dla opiekuna</t>
  </si>
  <si>
    <t>Świadczenia rodzicielskie</t>
  </si>
  <si>
    <t>Opłacono składki emerytalno - rentowe od osób pobierających świadczenia rodzinne</t>
  </si>
  <si>
    <t xml:space="preserve"> i zasiłek dla opiekuna w kwocie:</t>
  </si>
  <si>
    <t>Wynagrodzenia + pochodne pracowników ds. świadczeń rodzinnych, funduszu alimentacyjnego,</t>
  </si>
  <si>
    <t>Wydatki na utrzymanie</t>
  </si>
  <si>
    <t>Środki wykorzystano na obsługę dłużników alimentacyjnych.</t>
  </si>
  <si>
    <t>Wynagrodzenia + pochodne (pomniejszane jest wynagrodzenie z zadań zleconych)</t>
  </si>
  <si>
    <t xml:space="preserve">koszty komornicze związane z dłużnikami </t>
  </si>
  <si>
    <t>(opłaty egzekucyjne, sądowe)</t>
  </si>
  <si>
    <t>SKŁADKI NA UBEZPIECZENIE ZDROWOTNE OD PODOPIECZNYCH</t>
  </si>
  <si>
    <t>zad. dotowane przez wojewodę</t>
  </si>
  <si>
    <t>Wydatkowane kwoty dotyczą opłaconych składek na ubezpieczenia zdrowotne podopiecznych</t>
  </si>
  <si>
    <t>pobierających zasiłki stałe z pomocy społecznej oraz pobierających świadczenia opiekuńcze.</t>
  </si>
  <si>
    <t>ZASIŁKI I POMOC W NATURZE</t>
  </si>
  <si>
    <t>zad. własne gminy + zad. dotowane przez Wojewodę.</t>
  </si>
  <si>
    <t>Środki wykorzystano na wypłatę następujących zasiłków:</t>
  </si>
  <si>
    <t>Program dożywianie (w tym zas. na dożywianie)</t>
  </si>
  <si>
    <t>kwota</t>
  </si>
  <si>
    <t>zad. wojewody</t>
  </si>
  <si>
    <t xml:space="preserve">Zasiłki celowe </t>
  </si>
  <si>
    <t>ZASIŁKI STAŁE</t>
  </si>
  <si>
    <t>Ochrona zdrowia</t>
  </si>
  <si>
    <t xml:space="preserve">Środki zostały wykorzystane na sfinansowanie kosztów wydawania przez gminę decyzji </t>
  </si>
  <si>
    <t>o którym mowa w art. 8 ustawy z dnia 12 marca 2004r. o pomocy społecznej zgodnie z art. 7 ust. 4</t>
  </si>
  <si>
    <t>publicznych.</t>
  </si>
  <si>
    <t xml:space="preserve">w sprawach świadczeniobiorców innych niż ubezpieczeni, spełniający kryterium dochodowe, </t>
  </si>
  <si>
    <t xml:space="preserve">ustawy z dnia 27 sierpnia 2004r. o świadczeniach opieki zdrowotnej finansowanych ze środków </t>
  </si>
  <si>
    <t>Koszty obsługi</t>
  </si>
  <si>
    <t>(koszt przeprowadzenia wywiadu i sporządzenia decyzji)</t>
  </si>
  <si>
    <t>pozostałe koszty (papier, toner, usł. pocztowe)</t>
  </si>
  <si>
    <t>Karta Dużej Rodziny</t>
  </si>
  <si>
    <t>Pobyt osób w domu dla bezdomnych</t>
  </si>
  <si>
    <t xml:space="preserve">EDUKACYJNA OPIEKA WYCHOWAWCZA </t>
  </si>
  <si>
    <t>OGÓŁEM</t>
  </si>
  <si>
    <t>Płace + pochodne</t>
  </si>
  <si>
    <t>zad. wojew.</t>
  </si>
  <si>
    <t>Utrzymanie</t>
  </si>
  <si>
    <t>Pozostała działalność</t>
  </si>
  <si>
    <t>Edukacyjna opieka wych.</t>
  </si>
  <si>
    <t>rodzin</t>
  </si>
  <si>
    <r>
      <t>Zasiłki okresowe -</t>
    </r>
    <r>
      <rPr>
        <b/>
        <sz val="11"/>
        <color theme="1"/>
        <rFont val="Calibri"/>
        <family val="2"/>
        <charset val="238"/>
        <scheme val="minor"/>
      </rPr>
      <t xml:space="preserve"> zad. wojewody</t>
    </r>
  </si>
  <si>
    <t>ASYSTENT RODZINY</t>
  </si>
  <si>
    <t>razem zasiłki i pomoc w naturze</t>
  </si>
  <si>
    <r>
      <t xml:space="preserve">Zasiłki celowe - </t>
    </r>
    <r>
      <rPr>
        <b/>
        <sz val="11"/>
        <color theme="1"/>
        <rFont val="Calibri"/>
        <family val="2"/>
        <charset val="238"/>
        <scheme val="minor"/>
      </rPr>
      <t>zad. zlecone</t>
    </r>
  </si>
  <si>
    <t>PROGRAM 75+</t>
  </si>
  <si>
    <t>razem program</t>
  </si>
  <si>
    <t>Razem wynagrodzenia opiekunek</t>
  </si>
  <si>
    <t>(opł. pocztowe, nieczystości, usł. informatyczne, usł prawnika)</t>
  </si>
  <si>
    <t xml:space="preserve">Wynagrodzenie + pochodne + ryczałt, ZFŚS pracownika zatrudnionego na stanowisku </t>
  </si>
  <si>
    <t>usługi pocztowe, informatyczne, naprawa ksero</t>
  </si>
  <si>
    <t>zad zlecone</t>
  </si>
  <si>
    <t xml:space="preserve"> - płace + pochodne</t>
  </si>
  <si>
    <t xml:space="preserve"> - utrzymanie</t>
  </si>
  <si>
    <t>( ryczałt, delegacje, ZFŚS, badania lekarskie, szkolenia)</t>
  </si>
  <si>
    <t>zad własne</t>
  </si>
  <si>
    <t>4 etaty</t>
  </si>
  <si>
    <t>Opiekunka środowiskowa</t>
  </si>
  <si>
    <t>Sekretarka</t>
  </si>
  <si>
    <t>zad wojewody</t>
  </si>
  <si>
    <t>odpis na ZFŚS</t>
  </si>
  <si>
    <t>Za Życiem</t>
  </si>
  <si>
    <t>zakup usł zdrowotnych - badania okresowe</t>
  </si>
  <si>
    <t>zad własne + program   75+ własne</t>
  </si>
  <si>
    <t>zad wojew + program 75+ wojew</t>
  </si>
  <si>
    <r>
      <t>zad. woj.</t>
    </r>
    <r>
      <rPr>
        <b/>
        <sz val="8"/>
        <color theme="1"/>
        <rFont val="Calibri"/>
        <family val="2"/>
        <charset val="238"/>
        <scheme val="minor"/>
      </rPr>
      <t>(środki z F.Pracy)</t>
    </r>
  </si>
  <si>
    <t>(  środki z F.Pracy)</t>
  </si>
  <si>
    <t xml:space="preserve"> - nagroda + pochodne</t>
  </si>
  <si>
    <t>Starszy Inspektor ( z-ca gł księgowego)</t>
  </si>
  <si>
    <t>Specjalista pracy socjalnej</t>
  </si>
  <si>
    <t>Wynagrodzenia + pochodne pracowników zatrudnionych na stanowisku Opiekunka środowiskowa</t>
  </si>
  <si>
    <t xml:space="preserve">PPK </t>
  </si>
  <si>
    <t>PPK</t>
  </si>
  <si>
    <t>W MOPS zatrudnio dodatkowo 1 osobę na umowę zlecenie.</t>
  </si>
  <si>
    <t>ZDO, za życiem i świadczeń rodzicielskich.</t>
  </si>
  <si>
    <t>środki wypłacono na wynagrodzenia opiekunów prawnych</t>
  </si>
  <si>
    <t>i koszty obsługi</t>
  </si>
  <si>
    <t>2 etaty</t>
  </si>
  <si>
    <t>Inspektor</t>
  </si>
  <si>
    <t>Kierownik Referatu Pomocy Środowiskowej (z-ca Dyrektora)</t>
  </si>
  <si>
    <t>Starszy Pracownik Socjalny</t>
  </si>
  <si>
    <t>Asystent Rodziny</t>
  </si>
  <si>
    <t>Kierownik Referatu Świadczeń i Administracji</t>
  </si>
  <si>
    <t>Starsza sprzątaczka</t>
  </si>
  <si>
    <t xml:space="preserve"> - </t>
  </si>
  <si>
    <t xml:space="preserve">zakup usł remontowych </t>
  </si>
  <si>
    <t xml:space="preserve">Środki wykorzystano na wypłatę dodatków osłonowych </t>
  </si>
  <si>
    <t>oraz na koszty obsługi w wysokości 2%</t>
  </si>
  <si>
    <t xml:space="preserve"> - płace + pochodne </t>
  </si>
  <si>
    <t xml:space="preserve"> - wydatki na utrzymanie </t>
  </si>
  <si>
    <t>DODATEK  OSŁONOWY</t>
  </si>
  <si>
    <r>
      <t xml:space="preserve">Usuwanie skutków klęsk żywiołowych - </t>
    </r>
    <r>
      <rPr>
        <b/>
        <sz val="11"/>
        <color theme="1"/>
        <rFont val="Calibri"/>
        <family val="2"/>
        <charset val="238"/>
        <scheme val="minor"/>
      </rPr>
      <t>zad zlecone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</si>
  <si>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Środki COVID-19 </t>
  </si>
  <si>
    <t>6.</t>
  </si>
  <si>
    <t>Fundusz Pomocy - UKRAINA</t>
  </si>
  <si>
    <t xml:space="preserve">                               POZOSTAŁA DZIAŁALNOŚĆ</t>
  </si>
  <si>
    <t>Środki z Funduszu Przeciwdziałania Covid - 19</t>
  </si>
  <si>
    <t xml:space="preserve">Dodatki węglowe </t>
  </si>
  <si>
    <t xml:space="preserve"> - wypłata dodatków węglowych </t>
  </si>
  <si>
    <t xml:space="preserve">Koszty obsługi </t>
  </si>
  <si>
    <t xml:space="preserve">Dodatki dla gospodarstw domowych </t>
  </si>
  <si>
    <t xml:space="preserve">tj. </t>
  </si>
  <si>
    <t xml:space="preserve"> - wypłata dodatków dla gosp.domowych </t>
  </si>
  <si>
    <t>Fundu Pomocy - UKRAINIE</t>
  </si>
  <si>
    <t>Środki wykorzystano na wypłatę świadczeń i k-ty obsługi.</t>
  </si>
  <si>
    <t xml:space="preserve"> - zakwaterowanie</t>
  </si>
  <si>
    <t xml:space="preserve"> - jednorazowe świadczenie </t>
  </si>
  <si>
    <t xml:space="preserve"> - zas celowe</t>
  </si>
  <si>
    <t xml:space="preserve"> - zas okresowe</t>
  </si>
  <si>
    <t xml:space="preserve"> - św rodzinne</t>
  </si>
  <si>
    <t xml:space="preserve"> - św rodzicielskie </t>
  </si>
  <si>
    <t xml:space="preserve"> - koszt obsługi ( nagrody dla pracowników + pochodne)</t>
  </si>
  <si>
    <t>DODATKI  MIESZKANIOWE</t>
  </si>
  <si>
    <t xml:space="preserve"> - zad własne</t>
  </si>
  <si>
    <t>środki pozabudżetowe</t>
  </si>
  <si>
    <t>w Kuźnia Raciborskiej za 2023 r.</t>
  </si>
  <si>
    <t xml:space="preserve">MOPS zatrudniał na dzień 31.12.2023r. 22 pracowników (21 etatów), w  tym </t>
  </si>
  <si>
    <t>5,5 etatu</t>
  </si>
  <si>
    <t>świadczeń rodzinnych i asystenta rodziny.</t>
  </si>
  <si>
    <t>zakup rękawiczek</t>
  </si>
  <si>
    <r>
      <t xml:space="preserve">Wydatki na utrzymanie Ośrodka (bez wydatków na utrzymanie opiekunek) - </t>
    </r>
    <r>
      <rPr>
        <b/>
        <sz val="11"/>
        <rFont val="Calibri"/>
        <family val="2"/>
        <charset val="238"/>
        <scheme val="minor"/>
      </rPr>
      <t>zad. własne.</t>
    </r>
  </si>
  <si>
    <t>Kwota wypracowana przez opiekunki środowiskowe tj. odpłatność od chorych w 2023r. wyniosła:</t>
  </si>
  <si>
    <t xml:space="preserve"> + wynagrodzenie za 2 m-ce</t>
  </si>
  <si>
    <t xml:space="preserve">świadczenia (zasiłki, posiłki, opłaty za DPS i pieczę zastępczą, </t>
  </si>
  <si>
    <r>
      <t xml:space="preserve">wychowawczych. Łącznie </t>
    </r>
    <r>
      <rPr>
        <sz val="11"/>
        <rFont val="Calibri"/>
        <family val="2"/>
        <charset val="238"/>
        <scheme val="minor"/>
      </rPr>
      <t xml:space="preserve">15 </t>
    </r>
    <r>
      <rPr>
        <sz val="11"/>
        <color theme="1"/>
        <rFont val="Calibri"/>
        <family val="2"/>
        <charset val="238"/>
        <scheme val="minor"/>
      </rPr>
      <t>dzieci.</t>
    </r>
  </si>
  <si>
    <t>Wpływy od dłużników alimentacyjnych stanowiące dochód gminy wyniosły 41 726,80 zł</t>
  </si>
  <si>
    <t>(lekarstwa, żywność, opał, opłata energii, czynszu)</t>
  </si>
  <si>
    <t>Środki wykorzystano na wypłatę zasiłków stałych dla 42 osób.</t>
  </si>
  <si>
    <t>Wydano 6 decyzji.</t>
  </si>
  <si>
    <t>Środki wydatkowano na koszty obsługi związane z wydaniem 115 nowych kart, 24 tylko rodzice,</t>
  </si>
  <si>
    <t>teleopieka</t>
  </si>
  <si>
    <t>Poprawa bezpieczeństwa i możliwości samodzielnego funkcjonowania ( teleopieka)</t>
  </si>
  <si>
    <t>zadania własne</t>
  </si>
  <si>
    <t>zadania wojewody</t>
  </si>
  <si>
    <t>Stypendia otrzymało 34 uczniów.</t>
  </si>
  <si>
    <t xml:space="preserve"> - nagroda+pochodne</t>
  </si>
  <si>
    <t>świadczenia</t>
  </si>
  <si>
    <t>Refundacja podatku VAT</t>
  </si>
  <si>
    <t xml:space="preserve"> - wypłata świadczeń</t>
  </si>
  <si>
    <t>wniosków</t>
  </si>
  <si>
    <t xml:space="preserve"> -  zas stałe</t>
  </si>
  <si>
    <t xml:space="preserve"> - składki na ub zdrowotne od zas stałego</t>
  </si>
  <si>
    <t>Dodatki elektryczne</t>
  </si>
  <si>
    <t>W całym roku 2023 Usługi opiekuńcze pełnione były u 69 osób wymagających opieki.</t>
  </si>
  <si>
    <t>6 duplikatów, 5 dla osób, które były już posiadaczami i 5 kart dla nowych członków rodzin.</t>
  </si>
  <si>
    <t>Opłacono pobyt za 1 osobę w Schronisku dla osób bezdomnych.</t>
  </si>
  <si>
    <t>Opłacono usługę (abonament) za teleopiekę dla 19 osób.</t>
  </si>
  <si>
    <t>W roku 2023 Ośrodek opłacał pobyt za 15 podopiecznych w Domach Pomocy Społecznej.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</si>
</sst>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u/>
      <sz val="14"/>
      <color rgb="FF7030A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" fontId="0" fillId="0" borderId="0" xfId="0" applyNumberFormat="1"/>
    <xf numFmtId="10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10" fontId="0" fillId="0" borderId="0" xfId="0" applyNumberFormat="1" applyAlignment="1">
      <alignment horizontal="left"/>
    </xf>
    <xf numFmtId="8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4" fontId="1" fillId="0" borderId="0" xfId="0" applyNumberFormat="1" applyFont="1"/>
    <xf numFmtId="0" fontId="5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6" fillId="0" borderId="0" xfId="0" applyFont="1" applyAlignment="1">
      <alignment horizontal="right"/>
    </xf>
    <xf numFmtId="10" fontId="6" fillId="0" borderId="0" xfId="0" applyNumberFormat="1" applyFont="1" applyAlignment="1">
      <alignment horizontal="left"/>
    </xf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4" fontId="9" fillId="0" borderId="0" xfId="0" applyNumberFormat="1" applyFont="1"/>
    <xf numFmtId="0" fontId="10" fillId="0" borderId="0" xfId="0" applyFont="1"/>
    <xf numFmtId="4" fontId="11" fillId="0" borderId="0" xfId="0" applyNumberFormat="1" applyFont="1"/>
    <xf numFmtId="0" fontId="12" fillId="0" borderId="0" xfId="0" applyFont="1"/>
    <xf numFmtId="4" fontId="4" fillId="0" borderId="0" xfId="0" applyNumberFormat="1" applyFont="1"/>
    <xf numFmtId="4" fontId="5" fillId="0" borderId="0" xfId="0" applyNumberFormat="1" applyFont="1"/>
    <xf numFmtId="0" fontId="11" fillId="0" borderId="0" xfId="0" applyFont="1"/>
    <xf numFmtId="4" fontId="13" fillId="0" borderId="0" xfId="0" applyNumberFormat="1" applyFont="1"/>
    <xf numFmtId="4" fontId="14" fillId="0" borderId="0" xfId="0" applyNumberFormat="1" applyFont="1"/>
    <xf numFmtId="4" fontId="0" fillId="0" borderId="1" xfId="0" applyNumberFormat="1" applyBorder="1"/>
    <xf numFmtId="0" fontId="19" fillId="0" borderId="0" xfId="0" applyFont="1"/>
    <xf numFmtId="0" fontId="20" fillId="0" borderId="0" xfId="0" applyFont="1"/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21" fillId="0" borderId="0" xfId="0" applyFont="1"/>
    <xf numFmtId="4" fontId="22" fillId="0" borderId="0" xfId="0" applyNumberFormat="1" applyFont="1"/>
    <xf numFmtId="0" fontId="7" fillId="0" borderId="0" xfId="0" applyFont="1" applyAlignment="1">
      <alignment horizontal="center" wrapText="1"/>
    </xf>
    <xf numFmtId="4" fontId="18" fillId="0" borderId="0" xfId="0" applyNumberFormat="1" applyFont="1"/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" fontId="4" fillId="0" borderId="0" xfId="0" applyNumberFormat="1" applyFont="1"/>
    <xf numFmtId="0" fontId="23" fillId="0" borderId="0" xfId="0" applyFont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35</xdr:row>
      <xdr:rowOff>190499</xdr:rowOff>
    </xdr:from>
    <xdr:to>
      <xdr:col>3</xdr:col>
      <xdr:colOff>145923</xdr:colOff>
      <xdr:row>38</xdr:row>
      <xdr:rowOff>19050</xdr:rowOff>
    </xdr:to>
    <xdr:sp macro="" textlink="">
      <xdr:nvSpPr>
        <xdr:cNvPr id="2" name="Nawias klamrowy zamykający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09700" y="6286499"/>
          <a:ext cx="203073" cy="40005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pl-PL" sz="1100"/>
        </a:p>
      </xdr:txBody>
    </xdr:sp>
    <xdr:clientData/>
  </xdr:twoCellAnchor>
  <xdr:twoCellAnchor>
    <xdr:from>
      <xdr:col>5</xdr:col>
      <xdr:colOff>609600</xdr:colOff>
      <xdr:row>35</xdr:row>
      <xdr:rowOff>190499</xdr:rowOff>
    </xdr:from>
    <xdr:to>
      <xdr:col>6</xdr:col>
      <xdr:colOff>145923</xdr:colOff>
      <xdr:row>38</xdr:row>
      <xdr:rowOff>19050</xdr:rowOff>
    </xdr:to>
    <xdr:sp macro="" textlink="">
      <xdr:nvSpPr>
        <xdr:cNvPr id="3" name="Nawias klamrowy zamykający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47775" y="6286499"/>
          <a:ext cx="203073" cy="40005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pl-PL" sz="1100"/>
        </a:p>
      </xdr:txBody>
    </xdr:sp>
    <xdr:clientData/>
  </xdr:twoCellAnchor>
  <xdr:twoCellAnchor>
    <xdr:from>
      <xdr:col>5</xdr:col>
      <xdr:colOff>609600</xdr:colOff>
      <xdr:row>35</xdr:row>
      <xdr:rowOff>190499</xdr:rowOff>
    </xdr:from>
    <xdr:to>
      <xdr:col>6</xdr:col>
      <xdr:colOff>145923</xdr:colOff>
      <xdr:row>38</xdr:row>
      <xdr:rowOff>19050</xdr:rowOff>
    </xdr:to>
    <xdr:sp macro="" textlink="">
      <xdr:nvSpPr>
        <xdr:cNvPr id="4" name="Nawias klamrowy zamykający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47775" y="6286499"/>
          <a:ext cx="203073" cy="40005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554"/>
  <sheetViews>
    <sheetView tabSelected="1" topLeftCell="A22" workbookViewId="0">
      <selection activeCell="E57" sqref="E57"/>
    </sheetView>
  </sheetViews>
  <sheetFormatPr defaultRowHeight="15" x14ac:dyDescent="0.25"/>
  <cols>
    <col min="1" max="1" width="3" customWidth="1"/>
    <col min="2" max="2" width="14.42578125" customWidth="1"/>
    <col min="3" max="3" width="16" customWidth="1"/>
    <col min="4" max="4" width="12.42578125" bestFit="1" customWidth="1"/>
    <col min="5" max="5" width="12.140625" customWidth="1"/>
    <col min="6" max="6" width="19.7109375" customWidth="1"/>
    <col min="7" max="7" width="12.7109375" customWidth="1"/>
    <col min="8" max="8" width="12.85546875" customWidth="1"/>
    <col min="9" max="9" width="7.28515625" customWidth="1"/>
    <col min="10" max="10" width="11.42578125" bestFit="1" customWidth="1"/>
    <col min="11" max="11" width="10" bestFit="1" customWidth="1"/>
    <col min="13" max="13" width="13.5703125" customWidth="1"/>
    <col min="15" max="15" width="10" bestFit="1" customWidth="1"/>
  </cols>
  <sheetData>
    <row r="3" spans="1:9" ht="18.75" x14ac:dyDescent="0.3">
      <c r="E3" s="9"/>
      <c r="F3" s="9"/>
    </row>
    <row r="4" spans="1:9" ht="18.75" x14ac:dyDescent="0.3">
      <c r="E4" s="9"/>
      <c r="F4" s="9"/>
    </row>
    <row r="7" spans="1:9" ht="18.75" x14ac:dyDescent="0.3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9" ht="18.75" x14ac:dyDescent="0.3">
      <c r="A8" s="49" t="s">
        <v>191</v>
      </c>
      <c r="B8" s="49"/>
      <c r="C8" s="49"/>
      <c r="D8" s="49"/>
      <c r="E8" s="49"/>
      <c r="F8" s="49"/>
      <c r="G8" s="49"/>
      <c r="H8" s="49"/>
      <c r="I8" s="49"/>
    </row>
    <row r="9" spans="1:9" ht="18.75" x14ac:dyDescent="0.3">
      <c r="A9" s="9"/>
      <c r="B9" s="9"/>
      <c r="C9" s="9"/>
      <c r="D9" s="9"/>
      <c r="E9" s="9"/>
      <c r="F9" s="9"/>
      <c r="G9" s="9"/>
      <c r="H9" s="9"/>
      <c r="I9" s="9"/>
    </row>
    <row r="11" spans="1:9" x14ac:dyDescent="0.25">
      <c r="A11" s="10" t="s">
        <v>1</v>
      </c>
      <c r="B11" s="10"/>
      <c r="C11" s="10"/>
      <c r="D11" s="10"/>
      <c r="E11" s="10"/>
      <c r="F11" s="10"/>
      <c r="G11" s="10"/>
    </row>
    <row r="12" spans="1:9" x14ac:dyDescent="0.25">
      <c r="A12" s="10"/>
      <c r="B12" s="10"/>
      <c r="C12" s="10"/>
      <c r="D12" s="10"/>
      <c r="E12" s="10"/>
      <c r="F12" s="10"/>
      <c r="G12" s="10"/>
    </row>
    <row r="13" spans="1:9" x14ac:dyDescent="0.25">
      <c r="A13" s="10" t="s">
        <v>192</v>
      </c>
      <c r="B13" s="10"/>
      <c r="C13" s="10"/>
      <c r="D13" s="10"/>
      <c r="E13" s="10"/>
      <c r="F13" s="10"/>
      <c r="G13" s="10"/>
      <c r="H13" s="12"/>
    </row>
    <row r="14" spans="1:9" x14ac:dyDescent="0.25">
      <c r="A14" s="10"/>
      <c r="B14" s="10"/>
      <c r="C14" s="10"/>
      <c r="D14" s="10"/>
      <c r="E14" s="10"/>
      <c r="F14" s="10"/>
      <c r="G14" s="10"/>
      <c r="H14" s="12"/>
    </row>
    <row r="15" spans="1:9" x14ac:dyDescent="0.25">
      <c r="A15" s="10"/>
      <c r="B15" s="10"/>
      <c r="C15" s="10"/>
      <c r="D15" s="10"/>
      <c r="E15" s="10"/>
      <c r="F15" s="10"/>
      <c r="G15" s="10"/>
      <c r="H15" s="12"/>
    </row>
    <row r="16" spans="1:9" x14ac:dyDescent="0.25">
      <c r="A16" s="10"/>
      <c r="B16" s="10"/>
      <c r="C16" s="10"/>
      <c r="D16" s="10"/>
      <c r="E16" s="10"/>
      <c r="F16" s="10"/>
      <c r="G16" s="10"/>
      <c r="H16" s="12"/>
    </row>
    <row r="17" spans="1:8" ht="13.9" customHeight="1" x14ac:dyDescent="0.25">
      <c r="A17" s="10">
        <v>1</v>
      </c>
      <c r="B17" s="10" t="s">
        <v>7</v>
      </c>
      <c r="C17" s="10"/>
      <c r="D17" s="10"/>
      <c r="E17" s="10"/>
      <c r="F17" s="10"/>
      <c r="G17" s="10" t="s">
        <v>8</v>
      </c>
      <c r="H17" s="12"/>
    </row>
    <row r="18" spans="1:8" ht="1.1499999999999999" customHeight="1" x14ac:dyDescent="0.25">
      <c r="A18" s="10">
        <v>2</v>
      </c>
      <c r="B18" s="12"/>
      <c r="C18" s="10"/>
      <c r="D18" s="10"/>
      <c r="E18" s="10"/>
      <c r="F18" s="10"/>
      <c r="G18" s="10"/>
      <c r="H18" s="12"/>
    </row>
    <row r="19" spans="1:8" x14ac:dyDescent="0.25">
      <c r="A19" s="10">
        <v>2</v>
      </c>
      <c r="B19" s="10" t="s">
        <v>9</v>
      </c>
      <c r="C19" s="10"/>
      <c r="D19" s="10"/>
      <c r="E19" s="10"/>
      <c r="F19" s="10"/>
      <c r="G19" s="10" t="s">
        <v>8</v>
      </c>
      <c r="H19" s="12"/>
    </row>
    <row r="20" spans="1:8" x14ac:dyDescent="0.25">
      <c r="A20" s="10">
        <v>3</v>
      </c>
      <c r="B20" s="10" t="s">
        <v>155</v>
      </c>
      <c r="C20" s="10"/>
      <c r="D20" s="10"/>
      <c r="E20" s="10"/>
      <c r="F20" s="10"/>
      <c r="G20" s="10" t="s">
        <v>8</v>
      </c>
      <c r="H20" s="12"/>
    </row>
    <row r="21" spans="1:8" x14ac:dyDescent="0.25">
      <c r="A21" s="10">
        <v>4</v>
      </c>
      <c r="B21" s="10" t="s">
        <v>144</v>
      </c>
      <c r="C21" s="10"/>
      <c r="D21" s="10"/>
      <c r="E21" s="10"/>
      <c r="F21" s="10"/>
      <c r="G21" s="10" t="s">
        <v>8</v>
      </c>
      <c r="H21" s="12"/>
    </row>
    <row r="22" spans="1:8" x14ac:dyDescent="0.25">
      <c r="A22" s="10">
        <v>5</v>
      </c>
      <c r="B22" s="10" t="s">
        <v>154</v>
      </c>
      <c r="C22" s="10"/>
      <c r="D22" s="10"/>
      <c r="E22" s="10"/>
      <c r="F22" s="10"/>
      <c r="G22" s="10" t="s">
        <v>8</v>
      </c>
      <c r="H22" s="12"/>
    </row>
    <row r="23" spans="1:8" x14ac:dyDescent="0.25">
      <c r="A23" s="10">
        <v>6</v>
      </c>
      <c r="B23" s="10" t="s">
        <v>145</v>
      </c>
      <c r="C23" s="10"/>
      <c r="D23" s="10"/>
      <c r="E23" s="10"/>
      <c r="F23" s="10"/>
      <c r="G23" s="10" t="s">
        <v>132</v>
      </c>
      <c r="H23" s="12"/>
    </row>
    <row r="24" spans="1:8" x14ac:dyDescent="0.25">
      <c r="A24" s="10">
        <v>7</v>
      </c>
      <c r="B24" s="10" t="s">
        <v>156</v>
      </c>
      <c r="C24" s="10"/>
      <c r="D24" s="10"/>
      <c r="E24" s="10"/>
      <c r="F24" s="10"/>
      <c r="G24" s="10" t="s">
        <v>8</v>
      </c>
      <c r="H24" s="12"/>
    </row>
    <row r="25" spans="1:8" x14ac:dyDescent="0.25">
      <c r="A25" s="10">
        <v>8</v>
      </c>
      <c r="B25" s="10" t="s">
        <v>157</v>
      </c>
      <c r="C25" s="10"/>
      <c r="D25" s="10"/>
      <c r="E25" s="10"/>
      <c r="F25" s="10"/>
      <c r="G25" s="10" t="s">
        <v>8</v>
      </c>
      <c r="H25" s="12"/>
    </row>
    <row r="26" spans="1:8" x14ac:dyDescent="0.25">
      <c r="A26" s="10">
        <v>9</v>
      </c>
      <c r="B26" s="10" t="s">
        <v>158</v>
      </c>
      <c r="C26" s="10"/>
      <c r="D26" s="10"/>
      <c r="E26" s="10"/>
      <c r="F26" s="10"/>
      <c r="G26" s="10" t="s">
        <v>8</v>
      </c>
      <c r="H26" s="12"/>
    </row>
    <row r="27" spans="1:8" x14ac:dyDescent="0.25">
      <c r="A27" s="10">
        <v>10</v>
      </c>
      <c r="B27" s="10" t="s">
        <v>134</v>
      </c>
      <c r="C27" s="10"/>
      <c r="D27" s="10"/>
      <c r="E27" s="10"/>
      <c r="F27" s="10"/>
      <c r="G27" s="10" t="s">
        <v>8</v>
      </c>
      <c r="H27" s="12"/>
    </row>
    <row r="28" spans="1:8" x14ac:dyDescent="0.25">
      <c r="A28" s="10">
        <v>11</v>
      </c>
      <c r="B28" s="10" t="s">
        <v>10</v>
      </c>
      <c r="C28" s="12"/>
      <c r="D28" s="12"/>
      <c r="E28" s="12"/>
      <c r="F28" s="12"/>
      <c r="G28" s="10" t="s">
        <v>153</v>
      </c>
      <c r="H28" s="12"/>
    </row>
    <row r="29" spans="1:8" x14ac:dyDescent="0.25">
      <c r="A29" s="10">
        <v>12</v>
      </c>
      <c r="B29" s="10" t="s">
        <v>133</v>
      </c>
      <c r="C29" s="10"/>
      <c r="D29" s="10"/>
      <c r="E29" s="10"/>
      <c r="F29" s="10"/>
      <c r="G29" s="10" t="s">
        <v>193</v>
      </c>
      <c r="H29" s="12"/>
    </row>
    <row r="30" spans="1:8" x14ac:dyDescent="0.25">
      <c r="A30" s="10">
        <v>13</v>
      </c>
      <c r="B30" s="10" t="s">
        <v>159</v>
      </c>
      <c r="C30" s="10"/>
      <c r="D30" s="10"/>
      <c r="E30" s="10"/>
      <c r="F30" s="10"/>
      <c r="G30" s="10" t="s">
        <v>11</v>
      </c>
      <c r="H30" s="12"/>
    </row>
    <row r="31" spans="1:8" x14ac:dyDescent="0.25">
      <c r="A31" s="10"/>
      <c r="B31" s="10"/>
      <c r="C31" s="10"/>
      <c r="D31" s="10"/>
      <c r="E31" s="10"/>
      <c r="F31" s="10"/>
      <c r="G31" s="10"/>
      <c r="H31" s="12"/>
    </row>
    <row r="32" spans="1:8" x14ac:dyDescent="0.25">
      <c r="B32" s="10"/>
      <c r="C32" s="10"/>
      <c r="D32" s="10"/>
      <c r="E32" s="10"/>
      <c r="F32" s="10"/>
      <c r="G32" s="10"/>
    </row>
    <row r="35" spans="1:15" ht="15.75" x14ac:dyDescent="0.25">
      <c r="A35" s="8" t="s">
        <v>34</v>
      </c>
      <c r="B35" s="3"/>
    </row>
    <row r="37" spans="1:15" x14ac:dyDescent="0.25">
      <c r="A37" t="s">
        <v>12</v>
      </c>
      <c r="C37" s="1">
        <v>1527130.19</v>
      </c>
      <c r="D37" s="50">
        <f>SUM(C37+C38)</f>
        <v>1742372.19</v>
      </c>
      <c r="E37" t="s">
        <v>13</v>
      </c>
      <c r="F37" s="1">
        <v>1503199.87</v>
      </c>
      <c r="G37" s="50">
        <f>SUM(F37+F38)</f>
        <v>1718441.87</v>
      </c>
      <c r="H37" s="2">
        <f>G37/D37</f>
        <v>0.9862656669238965</v>
      </c>
      <c r="M37" t="s">
        <v>139</v>
      </c>
    </row>
    <row r="38" spans="1:15" x14ac:dyDescent="0.25">
      <c r="C38" s="1">
        <v>215242</v>
      </c>
      <c r="D38" s="51"/>
      <c r="F38" s="1">
        <v>215242</v>
      </c>
      <c r="G38" s="51"/>
      <c r="M38" t="s">
        <v>140</v>
      </c>
    </row>
    <row r="40" spans="1:15" x14ac:dyDescent="0.25">
      <c r="A40" t="s">
        <v>14</v>
      </c>
    </row>
    <row r="41" spans="1:15" x14ac:dyDescent="0.25">
      <c r="A41" t="s">
        <v>194</v>
      </c>
    </row>
    <row r="43" spans="1:15" x14ac:dyDescent="0.25">
      <c r="E43" t="s">
        <v>18</v>
      </c>
      <c r="F43" s="42" t="s">
        <v>19</v>
      </c>
      <c r="G43" s="42" t="s">
        <v>21</v>
      </c>
      <c r="H43" s="3"/>
    </row>
    <row r="44" spans="1:15" x14ac:dyDescent="0.25">
      <c r="F44" s="42" t="s">
        <v>20</v>
      </c>
      <c r="G44" s="43" t="s">
        <v>22</v>
      </c>
      <c r="H44" s="3"/>
      <c r="M44" s="26">
        <f>E53+F64+E78+F91+F110</f>
        <v>1718441.87</v>
      </c>
      <c r="O44" s="41">
        <f>G37-M44</f>
        <v>0</v>
      </c>
    </row>
    <row r="46" spans="1:15" x14ac:dyDescent="0.25">
      <c r="A46" t="s">
        <v>16</v>
      </c>
      <c r="B46" t="s">
        <v>17</v>
      </c>
      <c r="E46" s="28">
        <f>F46+G46</f>
        <v>828214.3</v>
      </c>
      <c r="F46" s="28">
        <v>714014.29</v>
      </c>
      <c r="G46" s="28">
        <v>114200.01</v>
      </c>
    </row>
    <row r="47" spans="1:15" x14ac:dyDescent="0.25">
      <c r="A47" t="s">
        <v>16</v>
      </c>
      <c r="B47" t="s">
        <v>23</v>
      </c>
      <c r="E47" s="28">
        <f t="shared" ref="E47:E50" si="0">F47+G47</f>
        <v>57343.16</v>
      </c>
      <c r="F47" s="28">
        <v>47531.71</v>
      </c>
      <c r="G47" s="28">
        <v>9811.4500000000007</v>
      </c>
    </row>
    <row r="48" spans="1:15" x14ac:dyDescent="0.25">
      <c r="A48" t="s">
        <v>16</v>
      </c>
      <c r="B48" t="s">
        <v>24</v>
      </c>
      <c r="E48" s="28">
        <f t="shared" si="0"/>
        <v>153490.69</v>
      </c>
      <c r="F48" s="28">
        <v>139611.1</v>
      </c>
      <c r="G48" s="28">
        <v>13879.59</v>
      </c>
    </row>
    <row r="49" spans="1:7" x14ac:dyDescent="0.25">
      <c r="A49" t="s">
        <v>16</v>
      </c>
      <c r="B49" t="s">
        <v>25</v>
      </c>
      <c r="E49" s="28">
        <f t="shared" si="0"/>
        <v>19197.77</v>
      </c>
      <c r="F49" s="28">
        <v>17402.82</v>
      </c>
      <c r="G49" s="28">
        <v>1794.95</v>
      </c>
    </row>
    <row r="50" spans="1:7" x14ac:dyDescent="0.25">
      <c r="A50" t="s">
        <v>16</v>
      </c>
      <c r="B50" t="s">
        <v>26</v>
      </c>
      <c r="E50" s="28">
        <f t="shared" si="0"/>
        <v>14490</v>
      </c>
      <c r="F50" s="28">
        <v>14490</v>
      </c>
      <c r="G50" s="28">
        <v>0</v>
      </c>
    </row>
    <row r="51" spans="1:7" x14ac:dyDescent="0.25">
      <c r="A51" t="s">
        <v>16</v>
      </c>
      <c r="B51" t="s">
        <v>147</v>
      </c>
      <c r="C51" t="s">
        <v>27</v>
      </c>
      <c r="E51" s="1">
        <f>F51+G51</f>
        <v>831.46</v>
      </c>
      <c r="F51" s="28">
        <v>831.46</v>
      </c>
      <c r="G51" s="28">
        <v>0</v>
      </c>
    </row>
    <row r="52" spans="1:7" x14ac:dyDescent="0.25">
      <c r="E52" s="1"/>
      <c r="F52" s="1"/>
      <c r="G52" s="1"/>
    </row>
    <row r="53" spans="1:7" x14ac:dyDescent="0.25">
      <c r="B53" t="s">
        <v>28</v>
      </c>
      <c r="E53" s="1">
        <f>SUM(E46:E51)</f>
        <v>1073567.3800000001</v>
      </c>
      <c r="F53" s="1">
        <f>SUM(F46:F51)</f>
        <v>933881.37999999989</v>
      </c>
      <c r="G53" s="1">
        <f>SUM(G46:G51)</f>
        <v>139686</v>
      </c>
    </row>
    <row r="54" spans="1:7" x14ac:dyDescent="0.25">
      <c r="E54" s="1"/>
      <c r="F54" s="1"/>
      <c r="G54" s="1"/>
    </row>
    <row r="56" spans="1:7" x14ac:dyDescent="0.25">
      <c r="A56" t="s">
        <v>146</v>
      </c>
    </row>
    <row r="58" spans="1:7" x14ac:dyDescent="0.25">
      <c r="A58" t="s">
        <v>16</v>
      </c>
      <c r="B58" t="s">
        <v>17</v>
      </c>
      <c r="F58" s="28">
        <v>186410.23</v>
      </c>
    </row>
    <row r="59" spans="1:7" x14ac:dyDescent="0.25">
      <c r="A59" t="s">
        <v>16</v>
      </c>
      <c r="B59" t="s">
        <v>23</v>
      </c>
      <c r="F59" s="28">
        <v>19978.48</v>
      </c>
    </row>
    <row r="60" spans="1:7" x14ac:dyDescent="0.25">
      <c r="A60" t="s">
        <v>16</v>
      </c>
      <c r="B60" t="s">
        <v>24</v>
      </c>
      <c r="F60" s="28">
        <v>33873.17</v>
      </c>
    </row>
    <row r="61" spans="1:7" x14ac:dyDescent="0.25">
      <c r="A61" t="s">
        <v>16</v>
      </c>
      <c r="B61" t="s">
        <v>25</v>
      </c>
      <c r="F61" s="28">
        <v>1401.25</v>
      </c>
    </row>
    <row r="62" spans="1:7" x14ac:dyDescent="0.25">
      <c r="A62" t="s">
        <v>16</v>
      </c>
      <c r="B62" t="s">
        <v>148</v>
      </c>
      <c r="F62" s="28">
        <v>47.22</v>
      </c>
    </row>
    <row r="63" spans="1:7" x14ac:dyDescent="0.25">
      <c r="F63" s="1"/>
    </row>
    <row r="64" spans="1:7" x14ac:dyDescent="0.25">
      <c r="B64" t="s">
        <v>28</v>
      </c>
      <c r="C64" t="s">
        <v>27</v>
      </c>
      <c r="F64" s="1">
        <f>SUM(F58:F63)</f>
        <v>241710.35</v>
      </c>
    </row>
    <row r="65" spans="1:8" x14ac:dyDescent="0.25">
      <c r="F65" s="1"/>
    </row>
    <row r="66" spans="1:8" x14ac:dyDescent="0.25">
      <c r="F66" s="1"/>
    </row>
    <row r="67" spans="1:8" x14ac:dyDescent="0.25">
      <c r="F67" s="1"/>
    </row>
    <row r="68" spans="1:8" x14ac:dyDescent="0.25">
      <c r="F68" s="1"/>
    </row>
    <row r="69" spans="1:8" x14ac:dyDescent="0.25">
      <c r="B69" s="22" t="s">
        <v>121</v>
      </c>
      <c r="F69" s="1"/>
    </row>
    <row r="70" spans="1:8" x14ac:dyDescent="0.25">
      <c r="F70" s="1"/>
    </row>
    <row r="71" spans="1:8" x14ac:dyDescent="0.25">
      <c r="E71" t="s">
        <v>18</v>
      </c>
      <c r="F71" s="42" t="s">
        <v>19</v>
      </c>
      <c r="G71" s="42" t="s">
        <v>21</v>
      </c>
      <c r="H71" s="3"/>
    </row>
    <row r="72" spans="1:8" x14ac:dyDescent="0.25">
      <c r="F72" s="42" t="s">
        <v>20</v>
      </c>
      <c r="G72" s="43" t="s">
        <v>22</v>
      </c>
      <c r="H72" s="3"/>
    </row>
    <row r="74" spans="1:8" x14ac:dyDescent="0.25">
      <c r="A74" t="s">
        <v>16</v>
      </c>
      <c r="B74" t="s">
        <v>17</v>
      </c>
      <c r="E74" s="1">
        <f>F74+G74</f>
        <v>108013.15</v>
      </c>
      <c r="F74" s="28">
        <v>45065.56</v>
      </c>
      <c r="G74" s="28">
        <v>62947.59</v>
      </c>
    </row>
    <row r="75" spans="1:8" x14ac:dyDescent="0.25">
      <c r="A75" t="s">
        <v>16</v>
      </c>
      <c r="B75" t="s">
        <v>24</v>
      </c>
      <c r="E75" s="1">
        <f t="shared" ref="E75:E76" si="1">F75+G75</f>
        <v>18988.59</v>
      </c>
      <c r="F75" s="28">
        <v>7922.4</v>
      </c>
      <c r="G75" s="28">
        <v>11066.19</v>
      </c>
    </row>
    <row r="76" spans="1:8" x14ac:dyDescent="0.25">
      <c r="A76" t="s">
        <v>16</v>
      </c>
      <c r="B76" t="s">
        <v>25</v>
      </c>
      <c r="E76" s="1">
        <f t="shared" si="1"/>
        <v>2646.76</v>
      </c>
      <c r="F76" s="28">
        <v>1104.54</v>
      </c>
      <c r="G76" s="28">
        <v>1542.22</v>
      </c>
    </row>
    <row r="77" spans="1:8" x14ac:dyDescent="0.25">
      <c r="C77" t="s">
        <v>27</v>
      </c>
      <c r="E77" s="1"/>
      <c r="F77" s="1"/>
      <c r="G77" s="1"/>
    </row>
    <row r="78" spans="1:8" x14ac:dyDescent="0.25">
      <c r="B78" t="s">
        <v>122</v>
      </c>
      <c r="E78" s="1">
        <f>SUM(E74:E77)</f>
        <v>129648.49999999999</v>
      </c>
      <c r="F78" s="1">
        <f>SUM(F74:F77)</f>
        <v>54092.5</v>
      </c>
      <c r="G78" s="1">
        <f>SUM(G74:G77)</f>
        <v>75556</v>
      </c>
    </row>
    <row r="79" spans="1:8" x14ac:dyDescent="0.25">
      <c r="E79" s="1"/>
      <c r="F79" s="1"/>
      <c r="G79" s="1"/>
    </row>
    <row r="80" spans="1:8" x14ac:dyDescent="0.25">
      <c r="B80" s="23" t="s">
        <v>123</v>
      </c>
      <c r="C80" s="23"/>
      <c r="D80" s="23"/>
      <c r="E80" s="24">
        <f>E78+F64</f>
        <v>371358.85</v>
      </c>
      <c r="F80" s="1"/>
      <c r="G80" s="1"/>
    </row>
    <row r="81" spans="1:7" x14ac:dyDescent="0.25">
      <c r="B81" s="23"/>
      <c r="C81" s="23"/>
      <c r="D81" s="23"/>
      <c r="E81" s="24"/>
      <c r="F81" s="1"/>
      <c r="G81" s="1"/>
    </row>
    <row r="82" spans="1:7" x14ac:dyDescent="0.25">
      <c r="E82" s="1"/>
    </row>
    <row r="83" spans="1:7" x14ac:dyDescent="0.25">
      <c r="A83" t="s">
        <v>33</v>
      </c>
    </row>
    <row r="85" spans="1:7" x14ac:dyDescent="0.25">
      <c r="A85" t="s">
        <v>16</v>
      </c>
      <c r="B85" t="s">
        <v>29</v>
      </c>
      <c r="F85" s="28">
        <v>20141.36</v>
      </c>
    </row>
    <row r="86" spans="1:7" x14ac:dyDescent="0.25">
      <c r="A86" t="s">
        <v>16</v>
      </c>
      <c r="B86" t="s">
        <v>30</v>
      </c>
      <c r="F86" s="28">
        <v>9837.6</v>
      </c>
    </row>
    <row r="87" spans="1:7" x14ac:dyDescent="0.25">
      <c r="A87" t="s">
        <v>16</v>
      </c>
      <c r="B87" t="s">
        <v>31</v>
      </c>
      <c r="F87" s="28">
        <v>2477.5300000000002</v>
      </c>
    </row>
    <row r="88" spans="1:7" x14ac:dyDescent="0.25">
      <c r="A88" t="s">
        <v>16</v>
      </c>
      <c r="B88" t="s">
        <v>32</v>
      </c>
      <c r="F88" s="28">
        <v>1061</v>
      </c>
    </row>
    <row r="89" spans="1:7" x14ac:dyDescent="0.25">
      <c r="A89" t="s">
        <v>16</v>
      </c>
      <c r="B89" t="s">
        <v>195</v>
      </c>
      <c r="F89" s="28">
        <v>824.4</v>
      </c>
    </row>
    <row r="91" spans="1:7" x14ac:dyDescent="0.25">
      <c r="B91" t="s">
        <v>28</v>
      </c>
      <c r="C91" t="s">
        <v>27</v>
      </c>
      <c r="F91" s="1">
        <f>SUM(F85:F89)</f>
        <v>34341.89</v>
      </c>
    </row>
    <row r="92" spans="1:7" x14ac:dyDescent="0.25">
      <c r="F92" s="1"/>
    </row>
    <row r="93" spans="1:7" x14ac:dyDescent="0.25">
      <c r="A93" s="10" t="s">
        <v>196</v>
      </c>
    </row>
    <row r="94" spans="1:7" x14ac:dyDescent="0.25">
      <c r="F94" s="1"/>
    </row>
    <row r="95" spans="1:7" x14ac:dyDescent="0.25">
      <c r="A95" t="s">
        <v>16</v>
      </c>
      <c r="B95" t="s">
        <v>50</v>
      </c>
      <c r="F95" s="28">
        <v>3070</v>
      </c>
    </row>
    <row r="96" spans="1:7" x14ac:dyDescent="0.25">
      <c r="A96" t="s">
        <v>16</v>
      </c>
      <c r="B96" t="s">
        <v>51</v>
      </c>
      <c r="F96" s="28">
        <v>53775.24</v>
      </c>
    </row>
    <row r="97" spans="1:6" x14ac:dyDescent="0.25">
      <c r="A97" t="s">
        <v>16</v>
      </c>
      <c r="B97" t="s">
        <v>52</v>
      </c>
      <c r="F97" s="28">
        <v>31489.18</v>
      </c>
    </row>
    <row r="98" spans="1:6" x14ac:dyDescent="0.25">
      <c r="A98" t="s">
        <v>16</v>
      </c>
      <c r="B98" t="s">
        <v>53</v>
      </c>
      <c r="F98" s="28">
        <v>11897.88</v>
      </c>
    </row>
    <row r="99" spans="1:6" x14ac:dyDescent="0.25">
      <c r="A99" t="s">
        <v>16</v>
      </c>
      <c r="B99" t="s">
        <v>54</v>
      </c>
      <c r="F99" s="28">
        <v>350</v>
      </c>
    </row>
    <row r="100" spans="1:6" x14ac:dyDescent="0.25">
      <c r="A100" t="s">
        <v>16</v>
      </c>
      <c r="B100" t="s">
        <v>55</v>
      </c>
      <c r="F100" s="28">
        <v>85140.76</v>
      </c>
    </row>
    <row r="101" spans="1:6" x14ac:dyDescent="0.25">
      <c r="B101" s="25" t="s">
        <v>124</v>
      </c>
      <c r="F101" s="29"/>
    </row>
    <row r="102" spans="1:6" x14ac:dyDescent="0.25">
      <c r="A102" t="s">
        <v>16</v>
      </c>
      <c r="B102" t="s">
        <v>56</v>
      </c>
      <c r="F102" s="28">
        <v>3246.9</v>
      </c>
    </row>
    <row r="103" spans="1:6" x14ac:dyDescent="0.25">
      <c r="A103" t="s">
        <v>16</v>
      </c>
      <c r="B103" t="s">
        <v>57</v>
      </c>
      <c r="F103" s="28">
        <v>14757.26</v>
      </c>
    </row>
    <row r="104" spans="1:6" x14ac:dyDescent="0.25">
      <c r="A104" t="s">
        <v>16</v>
      </c>
      <c r="B104" t="s">
        <v>58</v>
      </c>
      <c r="F104" s="28">
        <v>3345</v>
      </c>
    </row>
    <row r="105" spans="1:6" x14ac:dyDescent="0.25">
      <c r="A105" t="s">
        <v>16</v>
      </c>
      <c r="B105" t="s">
        <v>59</v>
      </c>
      <c r="F105" s="28">
        <v>23312.16</v>
      </c>
    </row>
    <row r="106" spans="1:6" x14ac:dyDescent="0.25">
      <c r="A106" t="s">
        <v>16</v>
      </c>
      <c r="B106" t="s">
        <v>60</v>
      </c>
      <c r="F106" s="28">
        <v>693</v>
      </c>
    </row>
    <row r="107" spans="1:6" x14ac:dyDescent="0.25">
      <c r="A107" t="s">
        <v>16</v>
      </c>
      <c r="B107" t="s">
        <v>61</v>
      </c>
      <c r="F107" s="28">
        <v>1102.47</v>
      </c>
    </row>
    <row r="108" spans="1:6" x14ac:dyDescent="0.25">
      <c r="A108" t="s">
        <v>16</v>
      </c>
      <c r="B108" t="s">
        <v>62</v>
      </c>
      <c r="F108" s="28">
        <v>6993.9</v>
      </c>
    </row>
    <row r="109" spans="1:6" x14ac:dyDescent="0.25">
      <c r="F109" s="1"/>
    </row>
    <row r="110" spans="1:6" ht="18.600000000000001" customHeight="1" x14ac:dyDescent="0.25">
      <c r="B110" t="s">
        <v>28</v>
      </c>
      <c r="F110" s="11">
        <f>SUM(F95:F109)</f>
        <v>239173.75</v>
      </c>
    </row>
    <row r="111" spans="1:6" ht="18.600000000000001" customHeight="1" x14ac:dyDescent="0.25">
      <c r="F111" s="11"/>
    </row>
    <row r="112" spans="1:6" ht="18.600000000000001" customHeight="1" x14ac:dyDescent="0.25"/>
    <row r="113" spans="1:7" ht="18.600000000000001" customHeight="1" x14ac:dyDescent="0.25">
      <c r="F113" s="11"/>
    </row>
    <row r="114" spans="1:7" ht="15.75" x14ac:dyDescent="0.25">
      <c r="A114" s="27" t="s">
        <v>35</v>
      </c>
      <c r="B114" s="12"/>
    </row>
    <row r="116" spans="1:7" x14ac:dyDescent="0.25">
      <c r="A116" t="s">
        <v>36</v>
      </c>
      <c r="C116" s="1">
        <v>32719</v>
      </c>
      <c r="D116" s="4" t="s">
        <v>13</v>
      </c>
      <c r="E116" s="1">
        <v>31987.63</v>
      </c>
      <c r="F116" s="4" t="s">
        <v>37</v>
      </c>
      <c r="G116" s="5">
        <f>E116/C116</f>
        <v>0.97764693297472416</v>
      </c>
    </row>
    <row r="118" spans="1:7" x14ac:dyDescent="0.25">
      <c r="A118" s="10" t="s">
        <v>149</v>
      </c>
      <c r="B118" s="12"/>
      <c r="G118" s="3" t="s">
        <v>68</v>
      </c>
    </row>
    <row r="119" spans="1:7" x14ac:dyDescent="0.25">
      <c r="A119" s="12"/>
      <c r="B119" s="12"/>
      <c r="G119" s="3"/>
    </row>
    <row r="120" spans="1:7" x14ac:dyDescent="0.25">
      <c r="A120" s="12"/>
      <c r="B120" s="12"/>
      <c r="G120" s="3"/>
    </row>
    <row r="122" spans="1:7" x14ac:dyDescent="0.25">
      <c r="A122" t="s">
        <v>38</v>
      </c>
    </row>
    <row r="124" spans="1:7" x14ac:dyDescent="0.25">
      <c r="A124" t="s">
        <v>16</v>
      </c>
      <c r="B124" t="s">
        <v>17</v>
      </c>
      <c r="F124" s="1">
        <v>27205</v>
      </c>
    </row>
    <row r="125" spans="1:7" x14ac:dyDescent="0.25">
      <c r="A125" t="s">
        <v>16</v>
      </c>
      <c r="B125" t="s">
        <v>24</v>
      </c>
      <c r="F125" s="1">
        <v>4782.63</v>
      </c>
    </row>
    <row r="126" spans="1:7" x14ac:dyDescent="0.25">
      <c r="A126" t="s">
        <v>16</v>
      </c>
      <c r="B126" t="s">
        <v>25</v>
      </c>
      <c r="F126" s="1">
        <v>0</v>
      </c>
    </row>
    <row r="127" spans="1:7" x14ac:dyDescent="0.25">
      <c r="F127" s="1"/>
    </row>
    <row r="128" spans="1:7" x14ac:dyDescent="0.25">
      <c r="B128" t="s">
        <v>28</v>
      </c>
      <c r="C128" t="s">
        <v>27</v>
      </c>
      <c r="F128" s="1">
        <f>SUM(F124:F127)</f>
        <v>31987.63</v>
      </c>
    </row>
    <row r="129" spans="1:7" x14ac:dyDescent="0.25">
      <c r="F129" s="1"/>
    </row>
    <row r="130" spans="1:7" x14ac:dyDescent="0.25">
      <c r="F130" s="11"/>
    </row>
    <row r="131" spans="1:7" x14ac:dyDescent="0.25">
      <c r="E131" s="1"/>
    </row>
    <row r="132" spans="1:7" x14ac:dyDescent="0.25">
      <c r="A132" t="s">
        <v>197</v>
      </c>
    </row>
    <row r="133" spans="1:7" x14ac:dyDescent="0.25">
      <c r="A133" s="6"/>
      <c r="B133" s="1">
        <v>166289.68</v>
      </c>
      <c r="C133" t="s">
        <v>39</v>
      </c>
    </row>
    <row r="135" spans="1:7" x14ac:dyDescent="0.25">
      <c r="A135" t="s">
        <v>40</v>
      </c>
    </row>
    <row r="136" spans="1:7" x14ac:dyDescent="0.25">
      <c r="A136" t="s">
        <v>41</v>
      </c>
      <c r="F136" s="7" t="s">
        <v>42</v>
      </c>
      <c r="G136" s="1">
        <f>E80+F91+F128-B133</f>
        <v>271398.69</v>
      </c>
    </row>
    <row r="138" spans="1:7" x14ac:dyDescent="0.25">
      <c r="B138" t="s">
        <v>43</v>
      </c>
      <c r="F138" s="1">
        <f>E80</f>
        <v>371358.85</v>
      </c>
    </row>
    <row r="139" spans="1:7" x14ac:dyDescent="0.25">
      <c r="A139" t="s">
        <v>47</v>
      </c>
      <c r="B139" t="s">
        <v>44</v>
      </c>
      <c r="F139" s="1">
        <f>F91</f>
        <v>34341.89</v>
      </c>
    </row>
    <row r="140" spans="1:7" x14ac:dyDescent="0.25">
      <c r="A140" t="s">
        <v>47</v>
      </c>
      <c r="B140" t="s">
        <v>45</v>
      </c>
      <c r="F140" s="1">
        <f>F128</f>
        <v>31987.63</v>
      </c>
    </row>
    <row r="141" spans="1:7" x14ac:dyDescent="0.25">
      <c r="A141" t="s">
        <v>16</v>
      </c>
      <c r="B141" t="s">
        <v>46</v>
      </c>
      <c r="F141" s="1">
        <f>B133</f>
        <v>166289.68</v>
      </c>
    </row>
    <row r="142" spans="1:7" x14ac:dyDescent="0.25">
      <c r="F142" s="1"/>
    </row>
    <row r="143" spans="1:7" x14ac:dyDescent="0.25">
      <c r="B143" t="s">
        <v>28</v>
      </c>
      <c r="C143" t="s">
        <v>27</v>
      </c>
      <c r="F143" s="1">
        <f>F138+F139+F140-F141</f>
        <v>271398.69</v>
      </c>
    </row>
    <row r="144" spans="1:7" x14ac:dyDescent="0.25">
      <c r="E144" s="1"/>
    </row>
    <row r="145" spans="1:13" x14ac:dyDescent="0.25">
      <c r="A145" t="s">
        <v>219</v>
      </c>
    </row>
    <row r="146" spans="1:13" x14ac:dyDescent="0.25">
      <c r="A146" t="s">
        <v>48</v>
      </c>
      <c r="C146" s="46">
        <v>8755</v>
      </c>
      <c r="D146" t="s">
        <v>49</v>
      </c>
    </row>
    <row r="150" spans="1:13" ht="15.75" x14ac:dyDescent="0.25">
      <c r="A150" s="8" t="s">
        <v>63</v>
      </c>
    </row>
    <row r="152" spans="1:13" x14ac:dyDescent="0.25">
      <c r="A152" t="s">
        <v>36</v>
      </c>
      <c r="C152" s="1">
        <v>80021.460000000006</v>
      </c>
      <c r="D152" s="4" t="s">
        <v>13</v>
      </c>
      <c r="E152" s="1">
        <v>70540.28</v>
      </c>
      <c r="F152" s="42" t="s">
        <v>68</v>
      </c>
      <c r="G152" s="4" t="s">
        <v>37</v>
      </c>
      <c r="H152" s="5">
        <f>E152/C152</f>
        <v>0.88151703305588269</v>
      </c>
    </row>
    <row r="153" spans="1:13" x14ac:dyDescent="0.25">
      <c r="C153" s="1">
        <v>11117.84</v>
      </c>
      <c r="E153" s="1">
        <v>11117.84</v>
      </c>
      <c r="F153" s="3" t="s">
        <v>141</v>
      </c>
      <c r="G153" s="4" t="s">
        <v>37</v>
      </c>
      <c r="H153" s="5">
        <f>E153/C153</f>
        <v>1</v>
      </c>
    </row>
    <row r="154" spans="1:13" x14ac:dyDescent="0.25">
      <c r="C154" s="33">
        <f>C153+C152</f>
        <v>91139.3</v>
      </c>
      <c r="E154" s="33">
        <f>E153+E152</f>
        <v>81658.12</v>
      </c>
      <c r="F154" s="3"/>
      <c r="G154" s="4"/>
      <c r="H154" s="5"/>
    </row>
    <row r="155" spans="1:13" x14ac:dyDescent="0.25">
      <c r="C155" s="1"/>
      <c r="E155" s="1"/>
      <c r="G155" s="4"/>
      <c r="H155" s="5"/>
    </row>
    <row r="156" spans="1:13" x14ac:dyDescent="0.25">
      <c r="A156" t="s">
        <v>125</v>
      </c>
    </row>
    <row r="157" spans="1:13" x14ac:dyDescent="0.25">
      <c r="A157" t="s">
        <v>118</v>
      </c>
    </row>
    <row r="159" spans="1:13" x14ac:dyDescent="0.25">
      <c r="B159" t="s">
        <v>128</v>
      </c>
      <c r="D159" s="25" t="s">
        <v>131</v>
      </c>
      <c r="E159" s="1">
        <v>63964.35</v>
      </c>
    </row>
    <row r="160" spans="1:13" x14ac:dyDescent="0.25">
      <c r="B160" t="s">
        <v>129</v>
      </c>
      <c r="D160" s="25" t="s">
        <v>131</v>
      </c>
      <c r="E160" s="1">
        <v>6575.93</v>
      </c>
      <c r="M160" s="26">
        <f>E160+E159</f>
        <v>70540.28</v>
      </c>
    </row>
    <row r="161" spans="1:10" x14ac:dyDescent="0.25">
      <c r="B161" s="25" t="s">
        <v>130</v>
      </c>
      <c r="J161" s="30"/>
    </row>
    <row r="162" spans="1:10" x14ac:dyDescent="0.25">
      <c r="B162" t="s">
        <v>143</v>
      </c>
      <c r="D162" s="19" t="s">
        <v>135</v>
      </c>
      <c r="E162" s="1">
        <v>11117.84</v>
      </c>
    </row>
    <row r="163" spans="1:10" x14ac:dyDescent="0.25">
      <c r="B163" t="s">
        <v>198</v>
      </c>
      <c r="D163" s="25" t="s">
        <v>142</v>
      </c>
    </row>
    <row r="164" spans="1:10" x14ac:dyDescent="0.25">
      <c r="D164" s="25"/>
    </row>
    <row r="166" spans="1:10" ht="18.75" x14ac:dyDescent="0.3">
      <c r="A166" s="52" t="s">
        <v>64</v>
      </c>
      <c r="B166" s="52"/>
      <c r="C166" s="52"/>
      <c r="D166" s="52"/>
      <c r="E166" s="52"/>
      <c r="F166" s="52"/>
      <c r="G166" s="52"/>
      <c r="H166" s="52"/>
      <c r="I166" s="52"/>
    </row>
    <row r="168" spans="1:10" x14ac:dyDescent="0.25">
      <c r="A168" s="48" t="s">
        <v>199</v>
      </c>
      <c r="B168" s="48"/>
      <c r="C168" s="48"/>
      <c r="D168" s="48"/>
      <c r="E168" s="48"/>
      <c r="F168" s="48"/>
      <c r="G168" s="48"/>
      <c r="H168" s="48"/>
      <c r="I168" s="48"/>
    </row>
    <row r="169" spans="1:10" x14ac:dyDescent="0.25">
      <c r="A169" s="48" t="s">
        <v>65</v>
      </c>
      <c r="B169" s="48"/>
      <c r="C169" s="48"/>
      <c r="D169" s="48"/>
      <c r="E169" s="48"/>
      <c r="F169" s="48"/>
      <c r="G169" s="48"/>
      <c r="H169" s="48"/>
      <c r="I169" s="48"/>
    </row>
    <row r="173" spans="1:10" ht="15.75" x14ac:dyDescent="0.25">
      <c r="A173" s="8" t="s">
        <v>66</v>
      </c>
      <c r="G173" s="3" t="s">
        <v>68</v>
      </c>
    </row>
    <row r="174" spans="1:10" ht="15.75" x14ac:dyDescent="0.25">
      <c r="A174" s="8"/>
      <c r="G174" s="3"/>
    </row>
    <row r="176" spans="1:10" x14ac:dyDescent="0.25">
      <c r="A176" t="s">
        <v>36</v>
      </c>
      <c r="C176" s="1">
        <v>469756</v>
      </c>
      <c r="D176" s="4" t="s">
        <v>13</v>
      </c>
      <c r="E176" s="1">
        <v>469755.36</v>
      </c>
      <c r="F176" s="4" t="s">
        <v>37</v>
      </c>
      <c r="G176" s="5">
        <f>E176/C176</f>
        <v>0.99999863759057894</v>
      </c>
    </row>
    <row r="178" spans="1:7" x14ac:dyDescent="0.25">
      <c r="A178" t="s">
        <v>223</v>
      </c>
    </row>
    <row r="185" spans="1:7" ht="15.75" x14ac:dyDescent="0.25">
      <c r="A185" s="8" t="s">
        <v>67</v>
      </c>
      <c r="G185" s="3" t="s">
        <v>68</v>
      </c>
    </row>
    <row r="186" spans="1:7" ht="15.75" x14ac:dyDescent="0.25">
      <c r="A186" s="8"/>
      <c r="G186" s="3"/>
    </row>
    <row r="188" spans="1:7" x14ac:dyDescent="0.25">
      <c r="A188" t="s">
        <v>36</v>
      </c>
      <c r="C188" s="1">
        <v>191565.54</v>
      </c>
      <c r="D188" s="4" t="s">
        <v>13</v>
      </c>
      <c r="E188" s="1">
        <v>189786.57</v>
      </c>
      <c r="F188" s="4" t="s">
        <v>37</v>
      </c>
      <c r="G188" s="5">
        <f>E188/C188</f>
        <v>0.99071351768172922</v>
      </c>
    </row>
    <row r="190" spans="1:7" x14ac:dyDescent="0.25">
      <c r="A190" t="s">
        <v>69</v>
      </c>
    </row>
    <row r="191" spans="1:7" x14ac:dyDescent="0.25">
      <c r="A191" t="s">
        <v>200</v>
      </c>
    </row>
    <row r="200" spans="1:13" ht="15.75" x14ac:dyDescent="0.25">
      <c r="A200" s="8" t="s">
        <v>72</v>
      </c>
    </row>
    <row r="201" spans="1:13" x14ac:dyDescent="0.25">
      <c r="A201" s="3" t="s">
        <v>73</v>
      </c>
    </row>
    <row r="202" spans="1:13" x14ac:dyDescent="0.25">
      <c r="A202" s="3"/>
    </row>
    <row r="203" spans="1:13" x14ac:dyDescent="0.25">
      <c r="A203" s="3"/>
    </row>
    <row r="204" spans="1:13" x14ac:dyDescent="0.25">
      <c r="A204" s="3"/>
    </row>
    <row r="205" spans="1:13" x14ac:dyDescent="0.25">
      <c r="A205" s="3"/>
    </row>
    <row r="206" spans="1:13" x14ac:dyDescent="0.25">
      <c r="G206" s="3" t="s">
        <v>70</v>
      </c>
    </row>
    <row r="208" spans="1:13" x14ac:dyDescent="0.25">
      <c r="A208" t="s">
        <v>36</v>
      </c>
      <c r="C208" s="1">
        <v>3635620</v>
      </c>
      <c r="D208" s="4" t="s">
        <v>13</v>
      </c>
      <c r="E208" s="1">
        <v>3602420.08</v>
      </c>
      <c r="F208" s="4" t="s">
        <v>37</v>
      </c>
      <c r="G208" s="5">
        <f>E208/C208</f>
        <v>0.99086815453760291</v>
      </c>
      <c r="M208" s="26">
        <f>F216+E219+F230+F242</f>
        <v>3602420.0800000005</v>
      </c>
    </row>
    <row r="210" spans="1:6" x14ac:dyDescent="0.25">
      <c r="A210" t="s">
        <v>2</v>
      </c>
      <c r="B210" t="s">
        <v>74</v>
      </c>
      <c r="F210" s="1">
        <v>2768858.7</v>
      </c>
    </row>
    <row r="211" spans="1:6" x14ac:dyDescent="0.25">
      <c r="A211" t="s">
        <v>3</v>
      </c>
      <c r="B211" t="s">
        <v>75</v>
      </c>
      <c r="F211" s="1">
        <v>238728.45</v>
      </c>
    </row>
    <row r="212" spans="1:6" x14ac:dyDescent="0.25">
      <c r="A212" t="s">
        <v>4</v>
      </c>
      <c r="B212" t="s">
        <v>76</v>
      </c>
      <c r="F212" s="1">
        <v>100</v>
      </c>
    </row>
    <row r="213" spans="1:6" x14ac:dyDescent="0.25">
      <c r="A213" t="s">
        <v>5</v>
      </c>
      <c r="B213" t="s">
        <v>77</v>
      </c>
      <c r="F213" s="1">
        <v>224730.33</v>
      </c>
    </row>
    <row r="214" spans="1:6" x14ac:dyDescent="0.25">
      <c r="A214" t="s">
        <v>6</v>
      </c>
      <c r="B214" t="s">
        <v>137</v>
      </c>
      <c r="F214" s="1">
        <v>4000</v>
      </c>
    </row>
    <row r="215" spans="1:6" x14ac:dyDescent="0.25">
      <c r="F215" s="1"/>
    </row>
    <row r="216" spans="1:6" x14ac:dyDescent="0.25">
      <c r="B216" t="s">
        <v>28</v>
      </c>
      <c r="F216" s="1">
        <f>SUM(F210:F215)</f>
        <v>3236417.4800000004</v>
      </c>
    </row>
    <row r="218" spans="1:6" x14ac:dyDescent="0.25">
      <c r="A218" t="s">
        <v>78</v>
      </c>
    </row>
    <row r="219" spans="1:6" x14ac:dyDescent="0.25">
      <c r="A219" t="s">
        <v>79</v>
      </c>
      <c r="E219" s="1">
        <v>267125.84999999998</v>
      </c>
    </row>
    <row r="220" spans="1:6" x14ac:dyDescent="0.25">
      <c r="E220" s="1"/>
    </row>
    <row r="222" spans="1:6" x14ac:dyDescent="0.25">
      <c r="A222" t="s">
        <v>80</v>
      </c>
    </row>
    <row r="223" spans="1:6" x14ac:dyDescent="0.25">
      <c r="A223" t="s">
        <v>150</v>
      </c>
    </row>
    <row r="225" spans="1:6" x14ac:dyDescent="0.25">
      <c r="A225" t="s">
        <v>16</v>
      </c>
      <c r="B225" t="s">
        <v>17</v>
      </c>
      <c r="F225" s="1">
        <v>61812.52</v>
      </c>
    </row>
    <row r="226" spans="1:6" x14ac:dyDescent="0.25">
      <c r="A226" t="s">
        <v>16</v>
      </c>
      <c r="B226" t="s">
        <v>23</v>
      </c>
      <c r="F226" s="1">
        <v>6326.86</v>
      </c>
    </row>
    <row r="227" spans="1:6" x14ac:dyDescent="0.25">
      <c r="A227" t="s">
        <v>16</v>
      </c>
      <c r="B227" t="s">
        <v>24</v>
      </c>
      <c r="F227" s="1">
        <v>10913.52</v>
      </c>
    </row>
    <row r="228" spans="1:6" x14ac:dyDescent="0.25">
      <c r="A228" t="s">
        <v>16</v>
      </c>
      <c r="B228" t="s">
        <v>25</v>
      </c>
      <c r="F228" s="1">
        <v>1637.58</v>
      </c>
    </row>
    <row r="229" spans="1:6" x14ac:dyDescent="0.25">
      <c r="A229" t="s">
        <v>16</v>
      </c>
      <c r="B229" t="s">
        <v>148</v>
      </c>
      <c r="F229" s="1">
        <v>1025.79</v>
      </c>
    </row>
    <row r="230" spans="1:6" x14ac:dyDescent="0.25">
      <c r="B230" t="s">
        <v>28</v>
      </c>
      <c r="C230" t="s">
        <v>27</v>
      </c>
      <c r="F230" s="1">
        <f>SUM(F225:F229)</f>
        <v>81716.26999999999</v>
      </c>
    </row>
    <row r="231" spans="1:6" x14ac:dyDescent="0.25">
      <c r="F231" s="1"/>
    </row>
    <row r="232" spans="1:6" x14ac:dyDescent="0.25">
      <c r="F232" s="1"/>
    </row>
    <row r="233" spans="1:6" x14ac:dyDescent="0.25">
      <c r="A233" t="s">
        <v>81</v>
      </c>
    </row>
    <row r="235" spans="1:6" x14ac:dyDescent="0.25">
      <c r="A235" t="s">
        <v>16</v>
      </c>
      <c r="B235" t="s">
        <v>51</v>
      </c>
      <c r="F235" s="1">
        <v>3213.95</v>
      </c>
    </row>
    <row r="236" spans="1:6" x14ac:dyDescent="0.25">
      <c r="A236" t="s">
        <v>160</v>
      </c>
      <c r="B236" t="s">
        <v>161</v>
      </c>
      <c r="F236" s="1">
        <v>183.27</v>
      </c>
    </row>
    <row r="237" spans="1:6" x14ac:dyDescent="0.25">
      <c r="A237" t="s">
        <v>16</v>
      </c>
      <c r="B237" t="s">
        <v>138</v>
      </c>
      <c r="F237" s="1">
        <v>57</v>
      </c>
    </row>
    <row r="238" spans="1:6" x14ac:dyDescent="0.25">
      <c r="A238" t="s">
        <v>16</v>
      </c>
      <c r="B238" t="s">
        <v>126</v>
      </c>
      <c r="F238" s="1">
        <v>7700</v>
      </c>
    </row>
    <row r="239" spans="1:6" x14ac:dyDescent="0.25">
      <c r="A239" t="s">
        <v>16</v>
      </c>
      <c r="B239" t="s">
        <v>136</v>
      </c>
      <c r="F239" s="1">
        <v>5008.26</v>
      </c>
    </row>
    <row r="240" spans="1:6" x14ac:dyDescent="0.25">
      <c r="A240" t="s">
        <v>16</v>
      </c>
      <c r="B240" t="s">
        <v>62</v>
      </c>
      <c r="F240" s="1">
        <v>998</v>
      </c>
    </row>
    <row r="242" spans="1:13" x14ac:dyDescent="0.25">
      <c r="B242" t="s">
        <v>28</v>
      </c>
      <c r="F242" s="1">
        <f>SUM(F235:F241)</f>
        <v>17160.48</v>
      </c>
    </row>
    <row r="243" spans="1:13" x14ac:dyDescent="0.25">
      <c r="F243" s="1"/>
    </row>
    <row r="245" spans="1:13" x14ac:dyDescent="0.25">
      <c r="G245" s="3" t="s">
        <v>68</v>
      </c>
    </row>
    <row r="247" spans="1:13" x14ac:dyDescent="0.25">
      <c r="A247" t="s">
        <v>36</v>
      </c>
      <c r="C247" s="1">
        <v>41861.11</v>
      </c>
      <c r="D247" s="4" t="s">
        <v>13</v>
      </c>
      <c r="E247" s="1">
        <v>41726.800000000003</v>
      </c>
      <c r="F247" s="4" t="s">
        <v>37</v>
      </c>
      <c r="G247" s="5">
        <f>E247/C247</f>
        <v>0.99679153276155363</v>
      </c>
      <c r="M247" s="26">
        <f>F258+F262</f>
        <v>41726.799999999996</v>
      </c>
    </row>
    <row r="249" spans="1:13" x14ac:dyDescent="0.25">
      <c r="A249" t="s">
        <v>82</v>
      </c>
    </row>
    <row r="250" spans="1:13" x14ac:dyDescent="0.25">
      <c r="A250" t="s">
        <v>201</v>
      </c>
    </row>
    <row r="252" spans="1:13" x14ac:dyDescent="0.25">
      <c r="A252" t="s">
        <v>83</v>
      </c>
    </row>
    <row r="254" spans="1:13" x14ac:dyDescent="0.25">
      <c r="A254" t="s">
        <v>16</v>
      </c>
      <c r="B254" t="s">
        <v>17</v>
      </c>
      <c r="F254" s="1">
        <v>34860.589999999997</v>
      </c>
    </row>
    <row r="255" spans="1:13" x14ac:dyDescent="0.25">
      <c r="A255" t="s">
        <v>16</v>
      </c>
      <c r="B255" t="s">
        <v>24</v>
      </c>
      <c r="F255" s="1">
        <v>6026.31</v>
      </c>
    </row>
    <row r="256" spans="1:13" x14ac:dyDescent="0.25">
      <c r="A256" t="s">
        <v>16</v>
      </c>
      <c r="B256" t="s">
        <v>25</v>
      </c>
      <c r="F256" s="1">
        <v>839.9</v>
      </c>
    </row>
    <row r="257" spans="1:19" x14ac:dyDescent="0.25">
      <c r="F257" s="1"/>
    </row>
    <row r="258" spans="1:19" x14ac:dyDescent="0.25">
      <c r="B258" t="s">
        <v>28</v>
      </c>
      <c r="C258" t="s">
        <v>27</v>
      </c>
      <c r="F258" s="1">
        <f>SUM(F254:F257)</f>
        <v>41726.799999999996</v>
      </c>
    </row>
    <row r="260" spans="1:19" x14ac:dyDescent="0.25">
      <c r="A260" t="s">
        <v>71</v>
      </c>
    </row>
    <row r="262" spans="1:19" x14ac:dyDescent="0.25">
      <c r="A262" t="s">
        <v>16</v>
      </c>
      <c r="B262" t="s">
        <v>84</v>
      </c>
      <c r="F262" s="1">
        <v>0</v>
      </c>
      <c r="O262" s="1"/>
      <c r="P262" s="4"/>
      <c r="Q262" s="1"/>
      <c r="R262" s="4"/>
      <c r="S262" s="5"/>
    </row>
    <row r="263" spans="1:19" x14ac:dyDescent="0.25">
      <c r="B263" t="s">
        <v>85</v>
      </c>
    </row>
    <row r="267" spans="1:19" ht="15.75" x14ac:dyDescent="0.25">
      <c r="A267" s="27" t="s">
        <v>166</v>
      </c>
      <c r="B267" s="12"/>
      <c r="F267" s="3"/>
      <c r="G267" s="3" t="s">
        <v>127</v>
      </c>
      <c r="O267" s="1"/>
    </row>
    <row r="268" spans="1:19" ht="15.75" x14ac:dyDescent="0.25">
      <c r="A268" s="8"/>
      <c r="F268" s="3"/>
      <c r="O268" s="1"/>
    </row>
    <row r="270" spans="1:19" x14ac:dyDescent="0.25">
      <c r="A270" t="s">
        <v>36</v>
      </c>
      <c r="C270" s="1">
        <v>0</v>
      </c>
      <c r="D270" s="4" t="s">
        <v>13</v>
      </c>
      <c r="E270" s="1">
        <v>0</v>
      </c>
      <c r="F270" s="4" t="s">
        <v>37</v>
      </c>
      <c r="G270" s="5"/>
      <c r="M270" s="26">
        <f>F272+F275+F276</f>
        <v>0</v>
      </c>
    </row>
    <row r="272" spans="1:19" x14ac:dyDescent="0.25">
      <c r="A272" t="s">
        <v>162</v>
      </c>
      <c r="F272" s="1">
        <v>0</v>
      </c>
      <c r="G272" s="12"/>
    </row>
    <row r="273" spans="1:20" x14ac:dyDescent="0.25">
      <c r="A273" t="s">
        <v>163</v>
      </c>
      <c r="C273" s="1"/>
      <c r="D273" s="1"/>
    </row>
    <row r="274" spans="1:20" x14ac:dyDescent="0.25">
      <c r="D274" s="1"/>
    </row>
    <row r="275" spans="1:20" x14ac:dyDescent="0.25">
      <c r="B275" t="s">
        <v>164</v>
      </c>
      <c r="D275" s="1"/>
      <c r="F275" s="1">
        <v>0</v>
      </c>
    </row>
    <row r="276" spans="1:20" x14ac:dyDescent="0.25">
      <c r="B276" t="s">
        <v>165</v>
      </c>
      <c r="F276" s="1">
        <v>0</v>
      </c>
    </row>
    <row r="278" spans="1:20" x14ac:dyDescent="0.25">
      <c r="R278" s="1"/>
    </row>
    <row r="279" spans="1:20" ht="15.75" x14ac:dyDescent="0.25">
      <c r="A279" s="8" t="s">
        <v>86</v>
      </c>
    </row>
    <row r="280" spans="1:20" x14ac:dyDescent="0.25">
      <c r="R280" s="1"/>
      <c r="T280" s="1"/>
    </row>
    <row r="281" spans="1:20" x14ac:dyDescent="0.25">
      <c r="A281" s="3" t="s">
        <v>87</v>
      </c>
    </row>
    <row r="283" spans="1:20" x14ac:dyDescent="0.25">
      <c r="A283" t="s">
        <v>36</v>
      </c>
      <c r="C283" s="1">
        <v>16840</v>
      </c>
      <c r="D283" s="4" t="s">
        <v>13</v>
      </c>
      <c r="E283" s="1">
        <v>16151.53</v>
      </c>
      <c r="F283" s="4" t="s">
        <v>37</v>
      </c>
      <c r="G283" s="5">
        <f>E283/C283</f>
        <v>0.95911698337292162</v>
      </c>
    </row>
    <row r="285" spans="1:20" x14ac:dyDescent="0.25">
      <c r="A285" s="3" t="s">
        <v>70</v>
      </c>
    </row>
    <row r="287" spans="1:20" x14ac:dyDescent="0.25">
      <c r="A287" t="s">
        <v>36</v>
      </c>
      <c r="C287" s="1">
        <v>48825</v>
      </c>
      <c r="D287" s="4" t="s">
        <v>13</v>
      </c>
      <c r="E287" s="1">
        <v>47055.64</v>
      </c>
      <c r="F287" s="4" t="s">
        <v>37</v>
      </c>
      <c r="G287" s="5">
        <f>E287/C287</f>
        <v>0.96376118791602661</v>
      </c>
    </row>
    <row r="289" spans="1:13" x14ac:dyDescent="0.25">
      <c r="A289" s="3" t="s">
        <v>68</v>
      </c>
    </row>
    <row r="290" spans="1:13" x14ac:dyDescent="0.25">
      <c r="A290" t="s">
        <v>36</v>
      </c>
      <c r="C290" s="1">
        <v>4536</v>
      </c>
      <c r="D290" s="4" t="s">
        <v>13</v>
      </c>
      <c r="E290" s="1">
        <v>4310.38</v>
      </c>
      <c r="F290" s="4" t="s">
        <v>37</v>
      </c>
      <c r="G290" s="5">
        <f>E290/C290</f>
        <v>0.95026014109347445</v>
      </c>
    </row>
    <row r="293" spans="1:13" x14ac:dyDescent="0.25">
      <c r="A293" t="s">
        <v>88</v>
      </c>
    </row>
    <row r="294" spans="1:13" x14ac:dyDescent="0.25">
      <c r="A294" t="s">
        <v>89</v>
      </c>
    </row>
    <row r="297" spans="1:13" ht="15.75" x14ac:dyDescent="0.25">
      <c r="A297" s="27" t="s">
        <v>90</v>
      </c>
      <c r="B297" s="12"/>
      <c r="C297" s="12"/>
      <c r="D297" s="12"/>
    </row>
    <row r="298" spans="1:13" x14ac:dyDescent="0.25">
      <c r="A298" s="3"/>
    </row>
    <row r="299" spans="1:13" x14ac:dyDescent="0.25">
      <c r="A299" t="s">
        <v>36</v>
      </c>
      <c r="C299" s="1">
        <v>400641</v>
      </c>
      <c r="D299" s="4" t="s">
        <v>13</v>
      </c>
      <c r="E299" s="1">
        <v>398580.65</v>
      </c>
      <c r="F299" s="4" t="s">
        <v>37</v>
      </c>
      <c r="G299" s="5">
        <f>E299/C299</f>
        <v>0.9948573660708715</v>
      </c>
      <c r="M299" s="26">
        <f>F307+F312+F316+F319+F323+F326</f>
        <v>398580.65</v>
      </c>
    </row>
    <row r="301" spans="1:13" x14ac:dyDescent="0.25">
      <c r="A301" t="s">
        <v>91</v>
      </c>
    </row>
    <row r="303" spans="1:13" x14ac:dyDescent="0.25">
      <c r="A303" t="s">
        <v>92</v>
      </c>
    </row>
    <row r="305" spans="1:8" x14ac:dyDescent="0.25">
      <c r="F305" s="4" t="s">
        <v>94</v>
      </c>
    </row>
    <row r="307" spans="1:8" x14ac:dyDescent="0.25">
      <c r="A307" t="s">
        <v>2</v>
      </c>
      <c r="B307" t="s">
        <v>93</v>
      </c>
      <c r="F307" s="28">
        <f>D309+D310</f>
        <v>181000</v>
      </c>
      <c r="G307" s="47">
        <v>10554</v>
      </c>
      <c r="H307" t="s">
        <v>15</v>
      </c>
    </row>
    <row r="308" spans="1:8" x14ac:dyDescent="0.25">
      <c r="F308" s="12"/>
      <c r="G308" s="12"/>
    </row>
    <row r="309" spans="1:8" x14ac:dyDescent="0.25">
      <c r="B309" s="3" t="s">
        <v>68</v>
      </c>
      <c r="D309" s="1">
        <v>79000</v>
      </c>
      <c r="F309" s="12"/>
      <c r="G309" s="12"/>
    </row>
    <row r="310" spans="1:8" x14ac:dyDescent="0.25">
      <c r="B310" s="3" t="s">
        <v>95</v>
      </c>
      <c r="D310" s="1">
        <v>102000</v>
      </c>
      <c r="F310" s="12"/>
      <c r="G310" s="12"/>
    </row>
    <row r="311" spans="1:8" x14ac:dyDescent="0.25">
      <c r="F311" s="12"/>
      <c r="G311" s="12"/>
    </row>
    <row r="312" spans="1:8" x14ac:dyDescent="0.25">
      <c r="A312" t="s">
        <v>3</v>
      </c>
      <c r="B312" t="s">
        <v>96</v>
      </c>
      <c r="D312" s="3" t="s">
        <v>68</v>
      </c>
      <c r="F312" s="28">
        <v>117000</v>
      </c>
      <c r="G312" s="47">
        <v>109</v>
      </c>
      <c r="H312" t="s">
        <v>116</v>
      </c>
    </row>
    <row r="313" spans="1:8" x14ac:dyDescent="0.25">
      <c r="B313" t="s">
        <v>202</v>
      </c>
      <c r="F313" s="12"/>
      <c r="G313" s="12"/>
    </row>
    <row r="314" spans="1:8" x14ac:dyDescent="0.25">
      <c r="F314" s="12"/>
      <c r="G314" s="12"/>
    </row>
    <row r="315" spans="1:8" x14ac:dyDescent="0.25">
      <c r="F315" s="12"/>
      <c r="G315" s="12"/>
    </row>
    <row r="316" spans="1:8" x14ac:dyDescent="0.25">
      <c r="A316" t="s">
        <v>4</v>
      </c>
      <c r="B316" t="s">
        <v>117</v>
      </c>
      <c r="F316" s="28">
        <v>90836.65</v>
      </c>
      <c r="G316" s="47">
        <v>323</v>
      </c>
      <c r="H316" t="s">
        <v>15</v>
      </c>
    </row>
    <row r="317" spans="1:8" x14ac:dyDescent="0.25">
      <c r="F317" s="29"/>
      <c r="G317" s="14"/>
    </row>
    <row r="318" spans="1:8" x14ac:dyDescent="0.25">
      <c r="F318" s="29"/>
      <c r="G318" s="14"/>
    </row>
    <row r="319" spans="1:8" x14ac:dyDescent="0.25">
      <c r="A319" t="s">
        <v>5</v>
      </c>
      <c r="B319" t="s">
        <v>120</v>
      </c>
      <c r="F319" s="28">
        <v>9600</v>
      </c>
      <c r="G319" s="47">
        <v>24</v>
      </c>
      <c r="H319" t="s">
        <v>15</v>
      </c>
    </row>
    <row r="320" spans="1:8" x14ac:dyDescent="0.25">
      <c r="F320" s="29"/>
      <c r="G320" s="14"/>
    </row>
    <row r="321" spans="1:7" x14ac:dyDescent="0.25">
      <c r="B321" t="s">
        <v>151</v>
      </c>
      <c r="F321" s="29"/>
      <c r="G321" s="14"/>
    </row>
    <row r="322" spans="1:7" x14ac:dyDescent="0.25">
      <c r="F322" s="29"/>
      <c r="G322" s="14"/>
    </row>
    <row r="323" spans="1:7" x14ac:dyDescent="0.25">
      <c r="B323" t="s">
        <v>152</v>
      </c>
      <c r="F323" s="28">
        <v>144</v>
      </c>
      <c r="G323" s="13"/>
    </row>
    <row r="324" spans="1:7" x14ac:dyDescent="0.25">
      <c r="F324" s="28"/>
      <c r="G324" s="13"/>
    </row>
    <row r="325" spans="1:7" x14ac:dyDescent="0.25">
      <c r="F325" s="28"/>
      <c r="G325" s="13"/>
    </row>
    <row r="326" spans="1:7" x14ac:dyDescent="0.25">
      <c r="A326" t="s">
        <v>6</v>
      </c>
      <c r="B326" t="s">
        <v>167</v>
      </c>
      <c r="F326" s="28">
        <v>0</v>
      </c>
      <c r="G326" s="13"/>
    </row>
    <row r="327" spans="1:7" x14ac:dyDescent="0.25">
      <c r="F327" s="28"/>
      <c r="G327" s="13"/>
    </row>
    <row r="329" spans="1:7" x14ac:dyDescent="0.25">
      <c r="B329" t="s">
        <v>119</v>
      </c>
      <c r="F329" s="1">
        <f>F319+F316+F312+F307+F323+F326</f>
        <v>398580.65</v>
      </c>
    </row>
    <row r="330" spans="1:7" x14ac:dyDescent="0.25">
      <c r="F330" s="1"/>
    </row>
    <row r="331" spans="1:7" ht="15.75" x14ac:dyDescent="0.25">
      <c r="A331" s="8" t="s">
        <v>97</v>
      </c>
    </row>
    <row r="333" spans="1:7" x14ac:dyDescent="0.25">
      <c r="A333" s="3" t="s">
        <v>95</v>
      </c>
    </row>
    <row r="335" spans="1:7" x14ac:dyDescent="0.25">
      <c r="A335" t="s">
        <v>36</v>
      </c>
      <c r="C335" s="1">
        <v>194839</v>
      </c>
      <c r="D335" s="4" t="s">
        <v>13</v>
      </c>
      <c r="E335" s="1">
        <v>188789.44</v>
      </c>
      <c r="F335" s="4" t="s">
        <v>37</v>
      </c>
      <c r="G335" s="5">
        <f>E335/C335</f>
        <v>0.96895098003993041</v>
      </c>
    </row>
    <row r="337" spans="1:7" x14ac:dyDescent="0.25">
      <c r="A337" s="3" t="s">
        <v>68</v>
      </c>
    </row>
    <row r="339" spans="1:7" x14ac:dyDescent="0.25">
      <c r="A339" t="s">
        <v>36</v>
      </c>
      <c r="C339" s="1">
        <v>48800</v>
      </c>
      <c r="D339" s="4" t="s">
        <v>13</v>
      </c>
      <c r="E339" s="1">
        <v>47895.58</v>
      </c>
      <c r="F339" s="4" t="s">
        <v>37</v>
      </c>
      <c r="G339" s="5">
        <f>E339/C339</f>
        <v>0.98146680327868852</v>
      </c>
    </row>
    <row r="341" spans="1:7" x14ac:dyDescent="0.25">
      <c r="A341" s="10" t="s">
        <v>203</v>
      </c>
    </row>
    <row r="342" spans="1:7" x14ac:dyDescent="0.25">
      <c r="A342" s="10"/>
    </row>
    <row r="343" spans="1:7" x14ac:dyDescent="0.25">
      <c r="A343" s="10"/>
    </row>
    <row r="344" spans="1:7" x14ac:dyDescent="0.25">
      <c r="A344" s="10"/>
      <c r="B344" s="3" t="s">
        <v>188</v>
      </c>
      <c r="C344" s="3"/>
      <c r="E344" s="3" t="s">
        <v>189</v>
      </c>
    </row>
    <row r="345" spans="1:7" x14ac:dyDescent="0.25">
      <c r="A345" s="10"/>
    </row>
    <row r="346" spans="1:7" x14ac:dyDescent="0.25">
      <c r="A346" s="10"/>
    </row>
    <row r="347" spans="1:7" x14ac:dyDescent="0.25">
      <c r="A347" s="10" t="s">
        <v>12</v>
      </c>
      <c r="C347" s="1">
        <v>312154.81</v>
      </c>
      <c r="D347" t="s">
        <v>13</v>
      </c>
      <c r="E347" s="1">
        <v>312078.87</v>
      </c>
      <c r="F347" s="4" t="s">
        <v>37</v>
      </c>
      <c r="G347" s="2">
        <f>E347/C347</f>
        <v>0.99975672327458287</v>
      </c>
    </row>
    <row r="348" spans="1:7" x14ac:dyDescent="0.25">
      <c r="A348" s="10"/>
    </row>
    <row r="351" spans="1:7" ht="18.75" x14ac:dyDescent="0.3">
      <c r="A351" s="9" t="s">
        <v>171</v>
      </c>
    </row>
    <row r="353" spans="1:7" ht="15.75" x14ac:dyDescent="0.25">
      <c r="A353" s="8" t="s">
        <v>98</v>
      </c>
      <c r="G353" s="3" t="s">
        <v>70</v>
      </c>
    </row>
    <row r="355" spans="1:7" x14ac:dyDescent="0.25">
      <c r="A355" t="s">
        <v>36</v>
      </c>
      <c r="C355" s="1">
        <v>1096</v>
      </c>
      <c r="D355" s="4" t="s">
        <v>13</v>
      </c>
      <c r="E355" s="1">
        <v>822</v>
      </c>
      <c r="F355" s="4" t="s">
        <v>37</v>
      </c>
      <c r="G355" s="5">
        <f>E355/C355</f>
        <v>0.75</v>
      </c>
    </row>
    <row r="357" spans="1:7" x14ac:dyDescent="0.25">
      <c r="A357" t="s">
        <v>99</v>
      </c>
    </row>
    <row r="358" spans="1:7" x14ac:dyDescent="0.25">
      <c r="A358" t="s">
        <v>102</v>
      </c>
    </row>
    <row r="359" spans="1:7" x14ac:dyDescent="0.25">
      <c r="A359" t="s">
        <v>100</v>
      </c>
    </row>
    <row r="360" spans="1:7" x14ac:dyDescent="0.25">
      <c r="A360" t="s">
        <v>103</v>
      </c>
    </row>
    <row r="361" spans="1:7" x14ac:dyDescent="0.25">
      <c r="A361" t="s">
        <v>101</v>
      </c>
    </row>
    <row r="363" spans="1:7" x14ac:dyDescent="0.25">
      <c r="A363" t="s">
        <v>204</v>
      </c>
    </row>
    <row r="365" spans="1:7" x14ac:dyDescent="0.25">
      <c r="A365" t="s">
        <v>104</v>
      </c>
    </row>
    <row r="367" spans="1:7" x14ac:dyDescent="0.25">
      <c r="A367" t="s">
        <v>16</v>
      </c>
      <c r="B367" t="s">
        <v>17</v>
      </c>
      <c r="F367" s="1">
        <v>552</v>
      </c>
    </row>
    <row r="368" spans="1:7" x14ac:dyDescent="0.25">
      <c r="B368" t="s">
        <v>105</v>
      </c>
    </row>
    <row r="370" spans="1:7" x14ac:dyDescent="0.25">
      <c r="A370" t="s">
        <v>16</v>
      </c>
      <c r="B370" t="s">
        <v>106</v>
      </c>
      <c r="F370" s="1">
        <v>270</v>
      </c>
    </row>
    <row r="372" spans="1:7" x14ac:dyDescent="0.25">
      <c r="B372" t="s">
        <v>28</v>
      </c>
      <c r="F372" s="1">
        <f>F367+F370</f>
        <v>822</v>
      </c>
    </row>
    <row r="373" spans="1:7" x14ac:dyDescent="0.25">
      <c r="F373" s="1"/>
    </row>
    <row r="374" spans="1:7" x14ac:dyDescent="0.25">
      <c r="F374" s="1"/>
    </row>
    <row r="375" spans="1:7" x14ac:dyDescent="0.25">
      <c r="F375" s="1"/>
    </row>
    <row r="376" spans="1:7" x14ac:dyDescent="0.25">
      <c r="F376" s="1"/>
    </row>
    <row r="378" spans="1:7" ht="15.75" x14ac:dyDescent="0.25">
      <c r="A378" s="8" t="s">
        <v>107</v>
      </c>
      <c r="G378" s="3" t="s">
        <v>70</v>
      </c>
    </row>
    <row r="380" spans="1:7" x14ac:dyDescent="0.25">
      <c r="A380" t="s">
        <v>36</v>
      </c>
      <c r="C380" s="1">
        <v>2856</v>
      </c>
      <c r="D380" s="4" t="s">
        <v>13</v>
      </c>
      <c r="E380" s="1">
        <v>2814</v>
      </c>
      <c r="F380" s="4" t="s">
        <v>37</v>
      </c>
      <c r="G380" s="5">
        <f>E380/C380</f>
        <v>0.98529411764705888</v>
      </c>
    </row>
    <row r="382" spans="1:7" x14ac:dyDescent="0.25">
      <c r="A382" t="s">
        <v>205</v>
      </c>
    </row>
    <row r="383" spans="1:7" x14ac:dyDescent="0.25">
      <c r="A383" t="s">
        <v>220</v>
      </c>
    </row>
    <row r="387" spans="1:13" ht="15.75" x14ac:dyDescent="0.25">
      <c r="A387" s="27" t="s">
        <v>108</v>
      </c>
      <c r="B387" s="12"/>
      <c r="G387" s="3" t="s">
        <v>68</v>
      </c>
    </row>
    <row r="388" spans="1:13" x14ac:dyDescent="0.25">
      <c r="M388" s="12" t="s">
        <v>206</v>
      </c>
    </row>
    <row r="389" spans="1:13" x14ac:dyDescent="0.25">
      <c r="A389" t="s">
        <v>36</v>
      </c>
      <c r="C389" s="1">
        <v>910</v>
      </c>
      <c r="D389" s="4" t="s">
        <v>13</v>
      </c>
      <c r="E389" s="1">
        <v>840</v>
      </c>
      <c r="F389" s="4" t="s">
        <v>37</v>
      </c>
      <c r="G389" s="5">
        <f>E389/C389</f>
        <v>0.92307692307692313</v>
      </c>
    </row>
    <row r="391" spans="1:13" x14ac:dyDescent="0.25">
      <c r="A391" t="s">
        <v>221</v>
      </c>
    </row>
    <row r="397" spans="1:13" x14ac:dyDescent="0.25">
      <c r="A397" s="3" t="s">
        <v>207</v>
      </c>
    </row>
    <row r="400" spans="1:13" x14ac:dyDescent="0.25">
      <c r="A400" t="s">
        <v>36</v>
      </c>
      <c r="C400" s="1">
        <v>10450</v>
      </c>
      <c r="D400" s="4" t="s">
        <v>13</v>
      </c>
      <c r="E400" s="1">
        <v>10450</v>
      </c>
      <c r="F400" s="4" t="s">
        <v>37</v>
      </c>
      <c r="G400" s="5">
        <f>E400/C400</f>
        <v>1</v>
      </c>
    </row>
    <row r="403" spans="1:7" x14ac:dyDescent="0.25">
      <c r="A403" t="s">
        <v>208</v>
      </c>
      <c r="C403" s="1">
        <v>2090</v>
      </c>
      <c r="D403" s="1"/>
      <c r="E403" s="1">
        <v>2090</v>
      </c>
    </row>
    <row r="404" spans="1:7" x14ac:dyDescent="0.25">
      <c r="A404" t="s">
        <v>209</v>
      </c>
      <c r="C404" s="1">
        <v>8360</v>
      </c>
      <c r="D404" s="1"/>
      <c r="E404" s="1">
        <v>8360</v>
      </c>
    </row>
    <row r="406" spans="1:7" x14ac:dyDescent="0.25">
      <c r="B406" t="s">
        <v>222</v>
      </c>
    </row>
    <row r="410" spans="1:7" x14ac:dyDescent="0.25">
      <c r="A410" s="3" t="s">
        <v>109</v>
      </c>
    </row>
    <row r="412" spans="1:7" x14ac:dyDescent="0.25">
      <c r="A412" s="10" t="s">
        <v>210</v>
      </c>
    </row>
    <row r="414" spans="1:7" x14ac:dyDescent="0.25">
      <c r="A414" s="3" t="s">
        <v>68</v>
      </c>
    </row>
    <row r="416" spans="1:7" x14ac:dyDescent="0.25">
      <c r="A416" t="s">
        <v>36</v>
      </c>
      <c r="C416" s="1">
        <v>2000</v>
      </c>
      <c r="D416" s="4" t="s">
        <v>13</v>
      </c>
      <c r="E416" s="1">
        <v>1929.79</v>
      </c>
      <c r="F416" s="4" t="s">
        <v>37</v>
      </c>
      <c r="G416" s="5">
        <f>E416/C416</f>
        <v>0.96489499999999995</v>
      </c>
    </row>
    <row r="418" spans="1:7" x14ac:dyDescent="0.25">
      <c r="A418" s="3" t="s">
        <v>95</v>
      </c>
    </row>
    <row r="420" spans="1:7" x14ac:dyDescent="0.25">
      <c r="A420" t="s">
        <v>36</v>
      </c>
      <c r="C420" s="1">
        <v>18000</v>
      </c>
      <c r="D420" s="4" t="s">
        <v>13</v>
      </c>
      <c r="E420" s="1">
        <v>17368.150000000001</v>
      </c>
      <c r="F420" s="4" t="s">
        <v>37</v>
      </c>
      <c r="G420" s="5">
        <f>E420/C420</f>
        <v>0.96489722222222229</v>
      </c>
    </row>
    <row r="422" spans="1:7" x14ac:dyDescent="0.25">
      <c r="A422" s="3"/>
    </row>
    <row r="423" spans="1:7" x14ac:dyDescent="0.25">
      <c r="G423" s="1"/>
    </row>
    <row r="424" spans="1:7" x14ac:dyDescent="0.25">
      <c r="G424" s="1"/>
    </row>
    <row r="425" spans="1:7" x14ac:dyDescent="0.25">
      <c r="G425" s="1"/>
    </row>
    <row r="426" spans="1:7" x14ac:dyDescent="0.25">
      <c r="G426" s="1"/>
    </row>
    <row r="427" spans="1:7" x14ac:dyDescent="0.25">
      <c r="G427" s="1"/>
    </row>
    <row r="428" spans="1:7" x14ac:dyDescent="0.25">
      <c r="G428" s="1"/>
    </row>
    <row r="429" spans="1:7" x14ac:dyDescent="0.25">
      <c r="G429" s="1"/>
    </row>
    <row r="430" spans="1:7" ht="18.75" x14ac:dyDescent="0.3">
      <c r="C430" s="34" t="s">
        <v>172</v>
      </c>
      <c r="D430" s="35"/>
      <c r="E430" s="35"/>
      <c r="F430" s="35"/>
      <c r="G430" s="1"/>
    </row>
    <row r="431" spans="1:7" x14ac:dyDescent="0.25">
      <c r="G431" s="1"/>
    </row>
    <row r="432" spans="1:7" x14ac:dyDescent="0.25">
      <c r="B432" s="3" t="s">
        <v>173</v>
      </c>
      <c r="G432" s="1"/>
    </row>
    <row r="433" spans="1:13" x14ac:dyDescent="0.25">
      <c r="B433" s="3"/>
      <c r="G433" s="1"/>
    </row>
    <row r="434" spans="1:13" x14ac:dyDescent="0.25">
      <c r="G434" s="1"/>
    </row>
    <row r="435" spans="1:13" x14ac:dyDescent="0.25">
      <c r="A435" t="s">
        <v>12</v>
      </c>
      <c r="C435" s="36">
        <v>12240</v>
      </c>
      <c r="D435" t="s">
        <v>13</v>
      </c>
      <c r="E435" s="1">
        <v>12240</v>
      </c>
      <c r="F435" s="4" t="s">
        <v>37</v>
      </c>
      <c r="G435" s="5">
        <f>E435/C435</f>
        <v>1</v>
      </c>
    </row>
    <row r="436" spans="1:13" x14ac:dyDescent="0.25">
      <c r="C436" s="36"/>
      <c r="E436" s="1"/>
      <c r="F436" s="4"/>
      <c r="G436" s="5"/>
    </row>
    <row r="437" spans="1:13" x14ac:dyDescent="0.25">
      <c r="G437" s="1"/>
    </row>
    <row r="438" spans="1:13" x14ac:dyDescent="0.25">
      <c r="B438" t="s">
        <v>174</v>
      </c>
      <c r="E438" s="1">
        <v>12000</v>
      </c>
      <c r="F438" s="10">
        <v>4</v>
      </c>
      <c r="G438" s="1" t="s">
        <v>212</v>
      </c>
    </row>
    <row r="439" spans="1:13" x14ac:dyDescent="0.25">
      <c r="G439" s="1"/>
    </row>
    <row r="440" spans="1:13" x14ac:dyDescent="0.25">
      <c r="B440" t="s">
        <v>175</v>
      </c>
      <c r="G440" s="1"/>
    </row>
    <row r="441" spans="1:13" x14ac:dyDescent="0.25">
      <c r="G441" s="1"/>
    </row>
    <row r="442" spans="1:13" x14ac:dyDescent="0.25">
      <c r="B442" t="s">
        <v>211</v>
      </c>
      <c r="F442" s="1">
        <v>240</v>
      </c>
      <c r="G442" s="1"/>
    </row>
    <row r="443" spans="1:13" x14ac:dyDescent="0.25">
      <c r="F443" s="1"/>
      <c r="G443" s="1"/>
      <c r="M443" s="26">
        <f>F443+F442+E438</f>
        <v>12240</v>
      </c>
    </row>
    <row r="444" spans="1:13" x14ac:dyDescent="0.25">
      <c r="B444" s="25"/>
      <c r="C444" s="25"/>
      <c r="D444" s="25"/>
      <c r="E444" s="25"/>
      <c r="G444" s="1"/>
    </row>
    <row r="445" spans="1:13" x14ac:dyDescent="0.25">
      <c r="G445" s="1"/>
    </row>
    <row r="446" spans="1:13" x14ac:dyDescent="0.25">
      <c r="B446" s="3" t="s">
        <v>176</v>
      </c>
      <c r="G446" s="1"/>
    </row>
    <row r="447" spans="1:13" x14ac:dyDescent="0.25">
      <c r="B447" s="3"/>
      <c r="G447" s="1"/>
    </row>
    <row r="448" spans="1:13" x14ac:dyDescent="0.25">
      <c r="G448" s="1"/>
    </row>
    <row r="449" spans="1:13" x14ac:dyDescent="0.25">
      <c r="A449" t="s">
        <v>12</v>
      </c>
      <c r="C449" s="1">
        <v>12240</v>
      </c>
      <c r="D449" s="1" t="s">
        <v>13</v>
      </c>
      <c r="E449" s="1">
        <v>12240</v>
      </c>
      <c r="F449" s="37" t="s">
        <v>177</v>
      </c>
      <c r="G449" s="5">
        <f>E449/C449</f>
        <v>1</v>
      </c>
      <c r="H449" s="5"/>
    </row>
    <row r="450" spans="1:13" x14ac:dyDescent="0.25">
      <c r="C450" s="1"/>
      <c r="D450" s="1"/>
      <c r="E450" s="1"/>
      <c r="F450" s="37"/>
      <c r="G450" s="5"/>
      <c r="H450" s="5"/>
    </row>
    <row r="451" spans="1:13" x14ac:dyDescent="0.25">
      <c r="H451" s="1"/>
    </row>
    <row r="452" spans="1:13" x14ac:dyDescent="0.25">
      <c r="B452" t="s">
        <v>178</v>
      </c>
      <c r="E452" s="1">
        <v>12000</v>
      </c>
      <c r="F452" s="44">
        <v>4</v>
      </c>
      <c r="G452" s="10" t="s">
        <v>212</v>
      </c>
      <c r="H452" s="1"/>
    </row>
    <row r="453" spans="1:13" x14ac:dyDescent="0.25">
      <c r="H453" s="1"/>
    </row>
    <row r="454" spans="1:13" x14ac:dyDescent="0.25">
      <c r="B454" t="s">
        <v>104</v>
      </c>
      <c r="H454" s="1"/>
    </row>
    <row r="455" spans="1:13" x14ac:dyDescent="0.25">
      <c r="H455" s="1"/>
    </row>
    <row r="456" spans="1:13" x14ac:dyDescent="0.25">
      <c r="B456" t="s">
        <v>211</v>
      </c>
      <c r="F456" s="1">
        <v>240</v>
      </c>
      <c r="G456" s="1"/>
      <c r="H456" s="1"/>
    </row>
    <row r="457" spans="1:13" x14ac:dyDescent="0.25">
      <c r="F457" s="1"/>
      <c r="G457" s="1"/>
      <c r="H457" s="1"/>
      <c r="M457" s="26">
        <f>F457+F456+E452</f>
        <v>12240</v>
      </c>
    </row>
    <row r="458" spans="1:13" x14ac:dyDescent="0.25">
      <c r="C458" s="25"/>
      <c r="D458" s="25"/>
      <c r="E458" s="25"/>
      <c r="F458" s="1"/>
      <c r="H458" s="1"/>
    </row>
    <row r="459" spans="1:13" x14ac:dyDescent="0.25">
      <c r="C459" s="25"/>
      <c r="D459" s="25"/>
      <c r="E459" s="25"/>
      <c r="F459" s="1"/>
      <c r="H459" s="1"/>
    </row>
    <row r="460" spans="1:13" x14ac:dyDescent="0.25">
      <c r="C460" s="25"/>
      <c r="D460" s="25"/>
      <c r="E460" s="25"/>
      <c r="F460" s="1"/>
      <c r="H460" s="1"/>
    </row>
    <row r="461" spans="1:13" x14ac:dyDescent="0.25">
      <c r="C461" s="25"/>
      <c r="D461" s="25"/>
      <c r="E461" s="25"/>
      <c r="F461" s="1"/>
      <c r="H461" s="1"/>
    </row>
    <row r="462" spans="1:13" x14ac:dyDescent="0.25">
      <c r="C462" s="25"/>
      <c r="D462" s="25"/>
      <c r="E462" s="25"/>
      <c r="F462" s="25"/>
      <c r="H462" s="1"/>
    </row>
    <row r="463" spans="1:13" x14ac:dyDescent="0.25">
      <c r="B463" s="3" t="s">
        <v>213</v>
      </c>
      <c r="C463" s="25"/>
      <c r="D463" s="25"/>
      <c r="E463" s="25"/>
      <c r="F463" s="25"/>
      <c r="H463" s="1"/>
    </row>
    <row r="464" spans="1:13" x14ac:dyDescent="0.25">
      <c r="C464" s="25"/>
      <c r="D464" s="25"/>
      <c r="E464" s="25"/>
      <c r="F464" s="25"/>
      <c r="H464" s="1"/>
    </row>
    <row r="465" spans="1:8" x14ac:dyDescent="0.25">
      <c r="C465" s="25"/>
      <c r="D465" s="25"/>
      <c r="E465" s="25"/>
      <c r="F465" s="25"/>
      <c r="H465" s="1"/>
    </row>
    <row r="466" spans="1:8" x14ac:dyDescent="0.25">
      <c r="A466" t="s">
        <v>12</v>
      </c>
      <c r="C466" s="1">
        <v>3672</v>
      </c>
      <c r="D466" t="s">
        <v>13</v>
      </c>
      <c r="E466" s="1">
        <v>980.49</v>
      </c>
      <c r="F466" s="4" t="s">
        <v>177</v>
      </c>
      <c r="G466" s="5">
        <f>E466/C466</f>
        <v>0.26701797385620918</v>
      </c>
      <c r="H466" s="1"/>
    </row>
    <row r="467" spans="1:8" x14ac:dyDescent="0.25">
      <c r="C467" s="25"/>
      <c r="D467" s="25"/>
      <c r="E467" s="25"/>
      <c r="F467" s="25"/>
      <c r="H467" s="1"/>
    </row>
    <row r="468" spans="1:8" x14ac:dyDescent="0.25">
      <c r="B468" t="s">
        <v>214</v>
      </c>
      <c r="E468" s="1">
        <v>961.28</v>
      </c>
      <c r="F468" s="44">
        <v>6</v>
      </c>
      <c r="G468" s="10" t="s">
        <v>215</v>
      </c>
      <c r="H468" s="1"/>
    </row>
    <row r="469" spans="1:8" x14ac:dyDescent="0.25">
      <c r="H469" s="1"/>
    </row>
    <row r="470" spans="1:8" x14ac:dyDescent="0.25">
      <c r="B470" t="s">
        <v>104</v>
      </c>
      <c r="H470" s="1"/>
    </row>
    <row r="471" spans="1:8" x14ac:dyDescent="0.25">
      <c r="H471" s="1"/>
    </row>
    <row r="472" spans="1:8" x14ac:dyDescent="0.25">
      <c r="B472" t="s">
        <v>211</v>
      </c>
      <c r="E472" s="1">
        <v>19.21</v>
      </c>
      <c r="G472" s="1"/>
      <c r="H472" s="1"/>
    </row>
    <row r="473" spans="1:8" x14ac:dyDescent="0.25">
      <c r="E473" s="1"/>
      <c r="G473" s="1"/>
      <c r="H473" s="1"/>
    </row>
    <row r="474" spans="1:8" x14ac:dyDescent="0.25">
      <c r="E474" s="1"/>
      <c r="G474" s="1"/>
      <c r="H474" s="1"/>
    </row>
    <row r="475" spans="1:8" x14ac:dyDescent="0.25">
      <c r="B475" s="45" t="s">
        <v>218</v>
      </c>
      <c r="E475" s="1"/>
      <c r="G475" s="1"/>
      <c r="H475" s="1"/>
    </row>
    <row r="476" spans="1:8" x14ac:dyDescent="0.25">
      <c r="B476" s="45"/>
      <c r="E476" s="1"/>
      <c r="G476" s="1"/>
      <c r="H476" s="1"/>
    </row>
    <row r="477" spans="1:8" x14ac:dyDescent="0.25">
      <c r="E477" s="1"/>
      <c r="G477" s="1"/>
      <c r="H477" s="1"/>
    </row>
    <row r="478" spans="1:8" x14ac:dyDescent="0.25">
      <c r="B478" t="s">
        <v>12</v>
      </c>
      <c r="C478" s="1">
        <v>69360</v>
      </c>
      <c r="D478" t="s">
        <v>13</v>
      </c>
      <c r="E478" s="1">
        <v>69360</v>
      </c>
      <c r="F478" s="4" t="s">
        <v>177</v>
      </c>
      <c r="G478" s="5">
        <f>E478/C478</f>
        <v>1</v>
      </c>
    </row>
    <row r="479" spans="1:8" x14ac:dyDescent="0.25">
      <c r="D479" s="25"/>
      <c r="E479" s="25"/>
      <c r="F479" s="25"/>
      <c r="G479" s="25"/>
    </row>
    <row r="480" spans="1:8" x14ac:dyDescent="0.25">
      <c r="B480" t="s">
        <v>214</v>
      </c>
      <c r="E480" s="1">
        <v>68000</v>
      </c>
      <c r="F480" s="44">
        <v>6</v>
      </c>
      <c r="G480" s="10" t="s">
        <v>215</v>
      </c>
    </row>
    <row r="483" spans="2:8" x14ac:dyDescent="0.25">
      <c r="B483" t="s">
        <v>104</v>
      </c>
    </row>
    <row r="484" spans="2:8" x14ac:dyDescent="0.25">
      <c r="E484" s="1"/>
      <c r="H484" s="1"/>
    </row>
    <row r="485" spans="2:8" x14ac:dyDescent="0.25">
      <c r="B485" t="s">
        <v>211</v>
      </c>
      <c r="E485">
        <v>1360</v>
      </c>
      <c r="F485" s="1"/>
      <c r="H485" s="1"/>
    </row>
    <row r="486" spans="2:8" x14ac:dyDescent="0.25">
      <c r="F486" s="1"/>
      <c r="H486" s="1"/>
    </row>
    <row r="487" spans="2:8" x14ac:dyDescent="0.25">
      <c r="F487" s="1"/>
      <c r="H487" s="1"/>
    </row>
    <row r="488" spans="2:8" x14ac:dyDescent="0.25">
      <c r="F488" s="1"/>
      <c r="H488" s="1"/>
    </row>
    <row r="489" spans="2:8" x14ac:dyDescent="0.25">
      <c r="F489" s="1"/>
      <c r="H489" s="1"/>
    </row>
    <row r="490" spans="2:8" x14ac:dyDescent="0.25">
      <c r="F490" s="1"/>
      <c r="H490" s="1"/>
    </row>
    <row r="491" spans="2:8" x14ac:dyDescent="0.25">
      <c r="F491" s="1"/>
      <c r="H491" s="1"/>
    </row>
    <row r="492" spans="2:8" x14ac:dyDescent="0.25">
      <c r="F492" s="1"/>
      <c r="H492" s="1"/>
    </row>
    <row r="493" spans="2:8" x14ac:dyDescent="0.25">
      <c r="F493" s="1"/>
      <c r="H493" s="1"/>
    </row>
    <row r="494" spans="2:8" x14ac:dyDescent="0.25">
      <c r="F494" s="1"/>
      <c r="H494" s="1"/>
    </row>
    <row r="495" spans="2:8" x14ac:dyDescent="0.25">
      <c r="F495" s="1"/>
      <c r="G495" s="1"/>
      <c r="H495" s="1"/>
    </row>
    <row r="496" spans="2:8" ht="18.75" x14ac:dyDescent="0.3">
      <c r="C496" s="38" t="s">
        <v>179</v>
      </c>
      <c r="D496" s="38"/>
      <c r="E496" s="25"/>
      <c r="F496" s="25"/>
      <c r="H496" s="1"/>
    </row>
    <row r="497" spans="1:13" x14ac:dyDescent="0.25">
      <c r="C497" s="25"/>
      <c r="D497" s="25"/>
      <c r="E497" s="25"/>
      <c r="F497" s="25"/>
      <c r="H497" s="1"/>
    </row>
    <row r="498" spans="1:13" x14ac:dyDescent="0.25">
      <c r="A498" t="s">
        <v>12</v>
      </c>
      <c r="C498" s="36">
        <v>170266</v>
      </c>
      <c r="D498" t="s">
        <v>13</v>
      </c>
      <c r="E498" s="36">
        <v>168817.96</v>
      </c>
      <c r="F498" s="4" t="s">
        <v>37</v>
      </c>
      <c r="G498" s="2">
        <f>E498/C498</f>
        <v>0.99149542480589192</v>
      </c>
      <c r="H498" s="1"/>
    </row>
    <row r="499" spans="1:13" x14ac:dyDescent="0.25">
      <c r="C499" s="25"/>
      <c r="D499" s="25"/>
      <c r="E499" s="25"/>
      <c r="F499" s="25"/>
      <c r="H499" s="1"/>
    </row>
    <row r="500" spans="1:13" x14ac:dyDescent="0.25">
      <c r="B500" t="s">
        <v>180</v>
      </c>
      <c r="C500" s="25"/>
      <c r="D500" s="25"/>
      <c r="E500" s="25"/>
      <c r="F500" s="25"/>
      <c r="H500" s="1"/>
    </row>
    <row r="501" spans="1:13" x14ac:dyDescent="0.25">
      <c r="C501" s="25"/>
      <c r="D501" s="25"/>
      <c r="E501" s="25"/>
      <c r="F501" s="25"/>
      <c r="H501" s="1"/>
    </row>
    <row r="502" spans="1:13" x14ac:dyDescent="0.25">
      <c r="B502" t="s">
        <v>216</v>
      </c>
      <c r="C502" s="25"/>
      <c r="D502" s="25"/>
      <c r="E502" s="28">
        <v>8628</v>
      </c>
      <c r="F502" s="25"/>
      <c r="H502" s="1"/>
    </row>
    <row r="503" spans="1:13" x14ac:dyDescent="0.25">
      <c r="B503" t="s">
        <v>217</v>
      </c>
      <c r="C503" s="25"/>
      <c r="D503" s="25"/>
      <c r="E503" s="28">
        <v>776.52</v>
      </c>
      <c r="F503" s="25"/>
      <c r="H503" s="1"/>
    </row>
    <row r="504" spans="1:13" x14ac:dyDescent="0.25">
      <c r="B504" t="s">
        <v>181</v>
      </c>
      <c r="C504" s="25"/>
      <c r="D504" s="25"/>
      <c r="E504" s="28">
        <v>69760</v>
      </c>
      <c r="F504" s="25"/>
      <c r="H504" s="1"/>
    </row>
    <row r="505" spans="1:13" x14ac:dyDescent="0.25">
      <c r="B505" t="s">
        <v>182</v>
      </c>
      <c r="C505" s="25"/>
      <c r="D505" s="25"/>
      <c r="E505" s="28">
        <v>3300</v>
      </c>
      <c r="F505" s="25"/>
      <c r="H505" s="1"/>
    </row>
    <row r="506" spans="1:13" x14ac:dyDescent="0.25">
      <c r="B506" t="s">
        <v>183</v>
      </c>
      <c r="C506" s="25"/>
      <c r="D506" s="25"/>
      <c r="E506" s="28">
        <v>2730</v>
      </c>
      <c r="F506" s="25"/>
      <c r="H506" s="1"/>
    </row>
    <row r="507" spans="1:13" x14ac:dyDescent="0.25">
      <c r="B507" t="s">
        <v>184</v>
      </c>
      <c r="C507" s="25"/>
      <c r="D507" s="25"/>
      <c r="E507" s="28">
        <v>22879.64</v>
      </c>
      <c r="F507" s="25"/>
      <c r="H507" s="1"/>
    </row>
    <row r="508" spans="1:13" x14ac:dyDescent="0.25">
      <c r="B508" t="s">
        <v>185</v>
      </c>
      <c r="E508" s="28">
        <v>48765.440000000002</v>
      </c>
      <c r="G508" s="1"/>
    </row>
    <row r="509" spans="1:13" x14ac:dyDescent="0.25">
      <c r="B509" t="s">
        <v>186</v>
      </c>
      <c r="E509" s="28">
        <v>10161.4</v>
      </c>
      <c r="G509" s="1"/>
    </row>
    <row r="510" spans="1:13" x14ac:dyDescent="0.25">
      <c r="C510" t="s">
        <v>28</v>
      </c>
      <c r="E510" s="33">
        <f>SUM(E502:E509)</f>
        <v>167001</v>
      </c>
      <c r="G510" s="1"/>
    </row>
    <row r="511" spans="1:13" x14ac:dyDescent="0.25">
      <c r="G511" s="1"/>
    </row>
    <row r="512" spans="1:13" x14ac:dyDescent="0.25">
      <c r="B512" t="s">
        <v>187</v>
      </c>
      <c r="F512" s="1">
        <v>1816.96</v>
      </c>
      <c r="G512" s="1"/>
      <c r="M512" s="26">
        <f>F512+E510</f>
        <v>168817.96</v>
      </c>
    </row>
    <row r="513" spans="6:13" x14ac:dyDescent="0.25">
      <c r="F513" s="1"/>
      <c r="G513" s="1"/>
      <c r="M513" s="26"/>
    </row>
    <row r="514" spans="6:13" x14ac:dyDescent="0.25">
      <c r="F514" s="1"/>
      <c r="G514" s="1"/>
      <c r="M514" s="26"/>
    </row>
    <row r="515" spans="6:13" x14ac:dyDescent="0.25">
      <c r="F515" s="1"/>
      <c r="G515" s="1"/>
      <c r="M515" s="26"/>
    </row>
    <row r="516" spans="6:13" x14ac:dyDescent="0.25">
      <c r="F516" s="1"/>
      <c r="G516" s="1"/>
      <c r="M516" s="26"/>
    </row>
    <row r="517" spans="6:13" x14ac:dyDescent="0.25">
      <c r="F517" s="1"/>
      <c r="G517" s="1"/>
      <c r="M517" s="26"/>
    </row>
    <row r="518" spans="6:13" x14ac:dyDescent="0.25">
      <c r="F518" s="1"/>
      <c r="G518" s="1"/>
      <c r="M518" s="26"/>
    </row>
    <row r="519" spans="6:13" x14ac:dyDescent="0.25">
      <c r="F519" s="1"/>
      <c r="G519" s="1"/>
      <c r="M519" s="26"/>
    </row>
    <row r="520" spans="6:13" x14ac:dyDescent="0.25">
      <c r="F520" s="1"/>
      <c r="G520" s="1"/>
      <c r="M520" s="26"/>
    </row>
    <row r="521" spans="6:13" x14ac:dyDescent="0.25">
      <c r="F521" s="1"/>
      <c r="G521" s="1"/>
      <c r="M521" s="26"/>
    </row>
    <row r="522" spans="6:13" x14ac:dyDescent="0.25">
      <c r="F522" s="1"/>
      <c r="G522" s="1"/>
      <c r="M522" s="26"/>
    </row>
    <row r="523" spans="6:13" x14ac:dyDescent="0.25">
      <c r="F523" s="1"/>
      <c r="G523" s="1"/>
      <c r="M523" s="26"/>
    </row>
    <row r="524" spans="6:13" x14ac:dyDescent="0.25">
      <c r="F524" s="1"/>
      <c r="G524" s="1"/>
      <c r="M524" s="26"/>
    </row>
    <row r="525" spans="6:13" x14ac:dyDescent="0.25">
      <c r="F525" s="1"/>
      <c r="G525" s="1"/>
      <c r="M525" s="26"/>
    </row>
    <row r="526" spans="6:13" x14ac:dyDescent="0.25">
      <c r="F526" s="1"/>
      <c r="G526" s="1"/>
      <c r="M526" s="26"/>
    </row>
    <row r="527" spans="6:13" x14ac:dyDescent="0.25">
      <c r="F527" s="1"/>
      <c r="G527" s="1"/>
      <c r="M527" s="26"/>
    </row>
    <row r="528" spans="6:13" x14ac:dyDescent="0.25">
      <c r="F528" s="1"/>
      <c r="G528" s="1"/>
      <c r="M528" s="26"/>
    </row>
    <row r="529" spans="1:9" x14ac:dyDescent="0.25">
      <c r="F529" s="1"/>
    </row>
    <row r="530" spans="1:9" ht="15.75" x14ac:dyDescent="0.25">
      <c r="A530" s="8" t="s">
        <v>110</v>
      </c>
    </row>
    <row r="532" spans="1:9" x14ac:dyDescent="0.25">
      <c r="A532" s="3" t="s">
        <v>36</v>
      </c>
      <c r="B532" s="15"/>
      <c r="C532" s="39">
        <f>D37+C116+C152+C176+C188+C208+C247+C283+C287+C290+C299+C335+C339+C355+C380+C389+C416+C420+C153+C270+C498+C466+C449+C435+C347+C400+C478</f>
        <v>7534758.9499999993</v>
      </c>
      <c r="D532" s="17" t="s">
        <v>13</v>
      </c>
      <c r="E532" s="39">
        <f>G37+E116+E152+E176+E188+E208+E247+E283+E287+E290+E299+E335+E339+E355+E380+E389+E416+E420+E153+E270+E498+E466+E449+E435+E347+E400+E478</f>
        <v>7448500.9100000011</v>
      </c>
      <c r="F532" s="17" t="s">
        <v>37</v>
      </c>
      <c r="G532" s="18">
        <f>E532/C532</f>
        <v>0.98855198413480794</v>
      </c>
      <c r="H532" s="19"/>
      <c r="I532" s="19"/>
    </row>
    <row r="533" spans="1:9" x14ac:dyDescent="0.25">
      <c r="A533" s="3"/>
      <c r="B533" s="15"/>
      <c r="C533" s="16"/>
      <c r="D533" s="17"/>
      <c r="E533" s="16"/>
      <c r="F533" s="17"/>
      <c r="G533" s="18"/>
      <c r="H533" s="19"/>
      <c r="I533" s="19"/>
    </row>
    <row r="534" spans="1:9" x14ac:dyDescent="0.25">
      <c r="B534" s="19"/>
      <c r="C534" s="19"/>
      <c r="D534" s="19"/>
      <c r="E534" s="19"/>
      <c r="F534" s="19"/>
      <c r="G534" s="19"/>
      <c r="H534" s="19"/>
      <c r="I534" s="19"/>
    </row>
    <row r="535" spans="1:9" ht="39" x14ac:dyDescent="0.25">
      <c r="B535" s="19"/>
      <c r="C535" s="19"/>
      <c r="D535" s="21" t="s">
        <v>18</v>
      </c>
      <c r="E535" s="21" t="s">
        <v>68</v>
      </c>
      <c r="F535" s="21" t="s">
        <v>112</v>
      </c>
      <c r="G535" s="21" t="s">
        <v>70</v>
      </c>
      <c r="H535" s="40" t="s">
        <v>190</v>
      </c>
      <c r="I535" s="19"/>
    </row>
    <row r="536" spans="1:9" x14ac:dyDescent="0.25">
      <c r="B536" s="19"/>
      <c r="C536" s="19"/>
      <c r="D536" s="19"/>
      <c r="E536" s="19"/>
      <c r="F536" s="19"/>
      <c r="G536" s="19"/>
      <c r="H536" s="19"/>
      <c r="I536" s="19"/>
    </row>
    <row r="537" spans="1:9" x14ac:dyDescent="0.25">
      <c r="A537" t="s">
        <v>2</v>
      </c>
      <c r="B537" s="19" t="s">
        <v>111</v>
      </c>
      <c r="C537" s="19"/>
      <c r="D537" s="20">
        <f>E537+F537+G537+H537</f>
        <v>1675991.12</v>
      </c>
      <c r="E537" s="32">
        <f>F53+F64+F258+F128+E159+F78</f>
        <v>1367363.01</v>
      </c>
      <c r="F537" s="32">
        <f>G53+E153+G78</f>
        <v>226359.84</v>
      </c>
      <c r="G537" s="32">
        <f>F230+F367+F275</f>
        <v>82268.26999999999</v>
      </c>
      <c r="H537" s="20"/>
      <c r="I537" s="19"/>
    </row>
    <row r="538" spans="1:9" x14ac:dyDescent="0.25">
      <c r="A538" t="s">
        <v>3</v>
      </c>
      <c r="B538" s="19" t="s">
        <v>113</v>
      </c>
      <c r="C538" s="19"/>
      <c r="D538" s="20">
        <f>E538+F538+G538+H538</f>
        <v>300480.05</v>
      </c>
      <c r="E538" s="32">
        <f>F91+F110+F262+E160</f>
        <v>280091.57</v>
      </c>
      <c r="F538" s="31"/>
      <c r="G538" s="32">
        <f>F242+F370+E380+F323+F276</f>
        <v>20388.48</v>
      </c>
      <c r="H538" s="20"/>
      <c r="I538" s="19"/>
    </row>
    <row r="539" spans="1:9" x14ac:dyDescent="0.25">
      <c r="A539" t="s">
        <v>4</v>
      </c>
      <c r="B539" s="19" t="s">
        <v>114</v>
      </c>
      <c r="C539" s="19"/>
      <c r="D539" s="20">
        <f>E539+F539+G539+H539</f>
        <v>5189093.3500000006</v>
      </c>
      <c r="E539" s="32">
        <f>E176+E188+E290+F312+D309+E339+E389+E347+E403</f>
        <v>1222756.7599999998</v>
      </c>
      <c r="F539" s="32">
        <f>D310+F316+E335+E283+E404</f>
        <v>406137.62</v>
      </c>
      <c r="G539" s="32">
        <f>F216+E219+E287+F319+F272+F326</f>
        <v>3560198.9700000007</v>
      </c>
      <c r="H539" s="20"/>
      <c r="I539" s="19"/>
    </row>
    <row r="540" spans="1:9" x14ac:dyDescent="0.25">
      <c r="A540" t="s">
        <v>5</v>
      </c>
      <c r="B540" s="19" t="s">
        <v>115</v>
      </c>
      <c r="C540" s="19"/>
      <c r="D540" s="20">
        <f>E540+F540+G540+H540</f>
        <v>19297.940000000002</v>
      </c>
      <c r="E540" s="32">
        <f>E416</f>
        <v>1929.79</v>
      </c>
      <c r="F540" s="32">
        <f>E420</f>
        <v>17368.150000000001</v>
      </c>
      <c r="G540" s="32">
        <v>0</v>
      </c>
      <c r="H540" s="20"/>
      <c r="I540" s="19"/>
    </row>
    <row r="541" spans="1:9" x14ac:dyDescent="0.25">
      <c r="A541" t="s">
        <v>6</v>
      </c>
      <c r="B541" s="19" t="s">
        <v>168</v>
      </c>
      <c r="C541" s="19"/>
      <c r="D541" s="20">
        <f>E541</f>
        <v>94820.49</v>
      </c>
      <c r="E541" s="20">
        <f>E435+E449+E466+E478</f>
        <v>94820.49</v>
      </c>
      <c r="F541" s="20"/>
      <c r="G541" s="20"/>
      <c r="H541" s="20"/>
      <c r="I541" s="19"/>
    </row>
    <row r="542" spans="1:9" x14ac:dyDescent="0.25">
      <c r="A542" t="s">
        <v>169</v>
      </c>
      <c r="B542" s="19" t="s">
        <v>170</v>
      </c>
      <c r="C542" s="19"/>
      <c r="D542" s="20">
        <f>E542</f>
        <v>168817.96</v>
      </c>
      <c r="E542" s="20">
        <f>E498</f>
        <v>168817.96</v>
      </c>
      <c r="F542" s="19"/>
      <c r="G542" s="19"/>
      <c r="H542" s="19"/>
      <c r="I542" s="19"/>
    </row>
    <row r="543" spans="1:9" x14ac:dyDescent="0.25">
      <c r="B543" s="19"/>
      <c r="C543" s="19"/>
      <c r="D543" s="20"/>
      <c r="E543" s="19"/>
      <c r="F543" s="19"/>
      <c r="G543" s="19"/>
      <c r="H543" s="20"/>
      <c r="I543" s="19"/>
    </row>
    <row r="544" spans="1:9" x14ac:dyDescent="0.25">
      <c r="B544" s="25"/>
      <c r="C544" s="19"/>
      <c r="D544" s="19"/>
      <c r="E544" s="19"/>
      <c r="F544" s="19"/>
      <c r="G544" s="19"/>
      <c r="H544" s="19"/>
      <c r="I544" s="19"/>
    </row>
    <row r="545" spans="2:9" x14ac:dyDescent="0.25">
      <c r="B545" s="19"/>
      <c r="C545" s="19"/>
      <c r="D545" s="19"/>
      <c r="E545" s="19"/>
      <c r="F545" s="19"/>
      <c r="G545" s="19"/>
      <c r="H545" s="19"/>
      <c r="I545" s="19"/>
    </row>
    <row r="546" spans="2:9" x14ac:dyDescent="0.25">
      <c r="B546" s="19"/>
      <c r="C546" s="19"/>
      <c r="D546" s="19"/>
      <c r="E546" s="19"/>
      <c r="F546" s="19"/>
      <c r="G546" s="19"/>
      <c r="H546" s="19"/>
      <c r="I546" s="19"/>
    </row>
    <row r="547" spans="2:9" x14ac:dyDescent="0.25">
      <c r="B547" s="15" t="s">
        <v>28</v>
      </c>
      <c r="C547" s="15"/>
      <c r="D547" s="16">
        <f>SUM(D537:D543)</f>
        <v>7448500.9100000011</v>
      </c>
      <c r="E547" s="16">
        <f>SUM(E537:E542)</f>
        <v>3135779.58</v>
      </c>
      <c r="F547" s="16">
        <f>SUM(F537:F542)</f>
        <v>649865.61</v>
      </c>
      <c r="G547" s="16">
        <f>SUM(G537:G542)</f>
        <v>3662855.7200000007</v>
      </c>
      <c r="H547" s="16"/>
      <c r="I547" s="19"/>
    </row>
    <row r="548" spans="2:9" x14ac:dyDescent="0.25">
      <c r="B548" s="19"/>
      <c r="C548" s="19"/>
      <c r="D548" s="19"/>
      <c r="E548" s="19"/>
      <c r="F548" s="19"/>
      <c r="G548" s="19"/>
      <c r="H548" s="19"/>
      <c r="I548" s="19"/>
    </row>
    <row r="549" spans="2:9" x14ac:dyDescent="0.25">
      <c r="B549" s="19"/>
    </row>
    <row r="554" spans="2:9" x14ac:dyDescent="0.25">
      <c r="D554" s="1"/>
    </row>
  </sheetData>
  <mergeCells count="7">
    <mergeCell ref="A169:I169"/>
    <mergeCell ref="A7:I7"/>
    <mergeCell ref="A8:I8"/>
    <mergeCell ref="D37:D38"/>
    <mergeCell ref="G37:G38"/>
    <mergeCell ref="A166:I166"/>
    <mergeCell ref="A168:I16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2024-05-07T08:40:19Z</dcterms:modified>
</cp:coreProperties>
</file>